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\OneDrive\Documentos\ABPp-RS 2024\Nacional\2026\Assembleias 2026\Primeira Assembleia\"/>
    </mc:Choice>
  </mc:AlternateContent>
  <xr:revisionPtr revIDLastSave="0" documentId="8_{CCF03797-479F-4C6C-8BD1-D4D141238994}" xr6:coauthVersionLast="47" xr6:coauthVersionMax="47" xr10:uidLastSave="{00000000-0000-0000-0000-000000000000}"/>
  <bookViews>
    <workbookView xWindow="-108" yWindow="-108" windowWidth="23256" windowHeight="12456" tabRatio="881" firstSheet="3" activeTab="3" xr2:uid="{00000000-000D-0000-FFFF-FFFF00000000}"/>
  </bookViews>
  <sheets>
    <sheet name="1- CRONOGRAMA EXECUÇAO" sheetId="21" state="hidden" r:id="rId1"/>
    <sheet name="1.2.CRONOGRAMA APLIC. DETALHADO" sheetId="22" state="hidden" r:id="rId2"/>
    <sheet name="1.2.1.QUADRO_PESSOAL" sheetId="13" state="hidden" r:id="rId3"/>
    <sheet name="BASE" sheetId="29" r:id="rId4"/>
    <sheet name="1.2.1.1.CONSOLIDADO_PESSOAL" sheetId="2" r:id="rId5"/>
    <sheet name="1.2.2._1.2.3 COTAÇAO SERV TERC." sheetId="26" state="hidden" r:id="rId6"/>
    <sheet name="1.2.4. COTAÇAO_DESP_CONSUMO" sheetId="25" state="hidden" r:id="rId7"/>
    <sheet name="1.2.2.1_1.2.3.1_TERCEIROS" sheetId="19" r:id="rId8"/>
    <sheet name="1.2.5_PERMANENTE" sheetId="18" state="hidden" r:id="rId9"/>
    <sheet name="1.3.CRONOGRAMA DESEMBOLSO" sheetId="23" state="hidden" r:id="rId10"/>
    <sheet name="1.4.DECLARAÇAO  " sheetId="27" state="hidden" r:id="rId11"/>
  </sheets>
  <definedNames>
    <definedName name="_xlnm._FilterDatabase" localSheetId="5" hidden="1">'1.2.2._1.2.3 COTAÇAO SERV TERC.'!$N$9:$N$16</definedName>
    <definedName name="_xlnm._FilterDatabase" localSheetId="6" hidden="1">'1.2.4. COTAÇAO_DESP_CONSUMO'!$N$9:$N$16</definedName>
    <definedName name="_xlnm.Print_Area" localSheetId="0">'1- CRONOGRAMA EXECUÇAO'!$A$1:$J$38</definedName>
    <definedName name="_xlnm.Print_Area" localSheetId="4">'1.2.1.1.CONSOLIDADO_PESSOAL'!$E$1:$R$149</definedName>
    <definedName name="_xlnm.Print_Area" localSheetId="2">'1.2.1.QUADRO_PESSOAL'!$A$4:$I$34</definedName>
    <definedName name="_xlnm.Print_Area" localSheetId="5">'1.2.2._1.2.3 COTAÇAO SERV TERC.'!$A$1:$K$40</definedName>
    <definedName name="_xlnm.Print_Area" localSheetId="7">'1.2.2.1_1.2.3.1_TERCEIROS'!$A$1:$N$68</definedName>
    <definedName name="_xlnm.Print_Area" localSheetId="6">'1.2.4. COTAÇAO_DESP_CONSUMO'!$A$1:$K$40</definedName>
    <definedName name="_xlnm.Print_Area" localSheetId="1">'1.2.CRONOGRAMA APLIC. DETALHADO'!$A$1:$O$137</definedName>
    <definedName name="_xlnm.Print_Area" localSheetId="9">'1.3.CRONOGRAMA DESEMBOLSO'!$A$1:$O$32</definedName>
    <definedName name="_xlnm.Print_Area" localSheetId="10">'1.4.DECLARAÇAO  '!$A$1:$K$68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9" l="1"/>
  <c r="C27" i="19"/>
  <c r="D27" i="19"/>
  <c r="E27" i="19"/>
  <c r="F27" i="19"/>
  <c r="G27" i="19"/>
  <c r="H27" i="19"/>
  <c r="I27" i="19"/>
  <c r="J27" i="19"/>
  <c r="K27" i="19"/>
  <c r="L27" i="19"/>
  <c r="M27" i="19"/>
  <c r="N27" i="19"/>
  <c r="C26" i="19"/>
  <c r="D26" i="19"/>
  <c r="E26" i="19" s="1"/>
  <c r="C23" i="19"/>
  <c r="D23" i="19" s="1"/>
  <c r="M10" i="19"/>
  <c r="E19" i="19"/>
  <c r="B17" i="19"/>
  <c r="C17" i="19" s="1"/>
  <c r="D17" i="19" s="1"/>
  <c r="E17" i="19" s="1"/>
  <c r="F17" i="19" s="1"/>
  <c r="G17" i="19" s="1"/>
  <c r="H17" i="19" s="1"/>
  <c r="I17" i="19" s="1"/>
  <c r="J17" i="19" s="1"/>
  <c r="K17" i="19" s="1"/>
  <c r="L17" i="19" s="1"/>
  <c r="M17" i="19" s="1"/>
  <c r="R127" i="2"/>
  <c r="H127" i="2"/>
  <c r="I127" i="2"/>
  <c r="J127" i="2"/>
  <c r="K127" i="2" s="1"/>
  <c r="L127" i="2" s="1"/>
  <c r="M127" i="2" s="1"/>
  <c r="N127" i="2" s="1"/>
  <c r="O127" i="2" s="1"/>
  <c r="P127" i="2" s="1"/>
  <c r="Q127" i="2" s="1"/>
  <c r="G127" i="2"/>
  <c r="F5" i="2"/>
  <c r="C29" i="19"/>
  <c r="D29" i="19" s="1"/>
  <c r="E29" i="19" s="1"/>
  <c r="F29" i="19" s="1"/>
  <c r="G29" i="19" s="1"/>
  <c r="H29" i="19" s="1"/>
  <c r="I29" i="19" s="1"/>
  <c r="J29" i="19" s="1"/>
  <c r="K29" i="19" s="1"/>
  <c r="L29" i="19" s="1"/>
  <c r="M29" i="19" s="1"/>
  <c r="C28" i="19"/>
  <c r="D28" i="19" s="1"/>
  <c r="E28" i="19" s="1"/>
  <c r="F28" i="19" s="1"/>
  <c r="G28" i="19" s="1"/>
  <c r="H28" i="19" s="1"/>
  <c r="I28" i="19" s="1"/>
  <c r="J28" i="19" s="1"/>
  <c r="K28" i="19" s="1"/>
  <c r="L28" i="19" s="1"/>
  <c r="M28" i="19" s="1"/>
  <c r="C25" i="19"/>
  <c r="D25" i="19" s="1"/>
  <c r="E25" i="19" s="1"/>
  <c r="F25" i="19" s="1"/>
  <c r="G25" i="19" s="1"/>
  <c r="H25" i="19" s="1"/>
  <c r="I25" i="19" s="1"/>
  <c r="J25" i="19" s="1"/>
  <c r="K25" i="19" s="1"/>
  <c r="L25" i="19" s="1"/>
  <c r="M25" i="19" s="1"/>
  <c r="C24" i="19"/>
  <c r="D24" i="19" s="1"/>
  <c r="E24" i="19" s="1"/>
  <c r="F24" i="19" s="1"/>
  <c r="G24" i="19" s="1"/>
  <c r="H24" i="19" s="1"/>
  <c r="I24" i="19" s="1"/>
  <c r="J24" i="19" s="1"/>
  <c r="K24" i="19" s="1"/>
  <c r="L24" i="19" s="1"/>
  <c r="M24" i="19" s="1"/>
  <c r="C22" i="19"/>
  <c r="D22" i="19" s="1"/>
  <c r="F26" i="19" l="1"/>
  <c r="G26" i="19" s="1"/>
  <c r="H26" i="19" s="1"/>
  <c r="I26" i="19" s="1"/>
  <c r="J26" i="19" s="1"/>
  <c r="K26" i="19" s="1"/>
  <c r="L26" i="19" s="1"/>
  <c r="M26" i="19" s="1"/>
  <c r="N26" i="19"/>
  <c r="E23" i="19"/>
  <c r="F23" i="19" s="1"/>
  <c r="G23" i="19" s="1"/>
  <c r="H23" i="19" s="1"/>
  <c r="I23" i="19" s="1"/>
  <c r="J23" i="19" s="1"/>
  <c r="K23" i="19" s="1"/>
  <c r="L23" i="19" s="1"/>
  <c r="M23" i="19" s="1"/>
  <c r="E22" i="19"/>
  <c r="F22" i="19" s="1"/>
  <c r="G22" i="19" s="1"/>
  <c r="H22" i="19" s="1"/>
  <c r="I22" i="19" s="1"/>
  <c r="J22" i="19" s="1"/>
  <c r="K22" i="19" s="1"/>
  <c r="L22" i="19" s="1"/>
  <c r="M22" i="19" s="1"/>
  <c r="C9" i="19"/>
  <c r="D9" i="19" s="1"/>
  <c r="E9" i="19" s="1"/>
  <c r="F9" i="19" s="1"/>
  <c r="G9" i="19" s="1"/>
  <c r="H9" i="19" s="1"/>
  <c r="I9" i="19" s="1"/>
  <c r="J9" i="19" s="1"/>
  <c r="K9" i="19" s="1"/>
  <c r="L9" i="19" s="1"/>
  <c r="M9" i="19" s="1"/>
  <c r="B5" i="19"/>
  <c r="C20" i="19"/>
  <c r="D20" i="19" s="1"/>
  <c r="E20" i="19" s="1"/>
  <c r="F20" i="19" s="1"/>
  <c r="G20" i="19" s="1"/>
  <c r="H20" i="19" s="1"/>
  <c r="I20" i="19" s="1"/>
  <c r="J20" i="19" s="1"/>
  <c r="K20" i="19" s="1"/>
  <c r="L20" i="19" s="1"/>
  <c r="M20" i="19" s="1"/>
  <c r="C61" i="19"/>
  <c r="D61" i="19" s="1"/>
  <c r="E61" i="19" s="1"/>
  <c r="F61" i="19" s="1"/>
  <c r="G61" i="19" s="1"/>
  <c r="H61" i="19" s="1"/>
  <c r="I61" i="19" s="1"/>
  <c r="J61" i="19" s="1"/>
  <c r="K61" i="19" s="1"/>
  <c r="L61" i="19" s="1"/>
  <c r="M61" i="19" s="1"/>
  <c r="C65" i="19"/>
  <c r="D65" i="19" s="1"/>
  <c r="E65" i="19" s="1"/>
  <c r="F65" i="19" s="1"/>
  <c r="G65" i="19" s="1"/>
  <c r="H65" i="19" s="1"/>
  <c r="I65" i="19" s="1"/>
  <c r="J65" i="19" s="1"/>
  <c r="K65" i="19" s="1"/>
  <c r="L65" i="19" s="1"/>
  <c r="M65" i="19" s="1"/>
  <c r="C64" i="19"/>
  <c r="D64" i="19" s="1"/>
  <c r="E64" i="19" s="1"/>
  <c r="F64" i="19" s="1"/>
  <c r="G64" i="19" s="1"/>
  <c r="H64" i="19" s="1"/>
  <c r="I64" i="19" s="1"/>
  <c r="J64" i="19" s="1"/>
  <c r="K64" i="19" s="1"/>
  <c r="L64" i="19" s="1"/>
  <c r="M64" i="19" s="1"/>
  <c r="C63" i="19"/>
  <c r="D63" i="19" s="1"/>
  <c r="E63" i="19" s="1"/>
  <c r="F63" i="19" s="1"/>
  <c r="G63" i="19" s="1"/>
  <c r="H63" i="19" s="1"/>
  <c r="I63" i="19" s="1"/>
  <c r="J63" i="19" s="1"/>
  <c r="K63" i="19" s="1"/>
  <c r="L63" i="19" s="1"/>
  <c r="M63" i="19" s="1"/>
  <c r="C62" i="19"/>
  <c r="D62" i="19" s="1"/>
  <c r="E62" i="19" s="1"/>
  <c r="F62" i="19" s="1"/>
  <c r="G62" i="19" s="1"/>
  <c r="H62" i="19" s="1"/>
  <c r="I62" i="19" s="1"/>
  <c r="J62" i="19" s="1"/>
  <c r="K62" i="19" s="1"/>
  <c r="L62" i="19" s="1"/>
  <c r="M62" i="19" s="1"/>
  <c r="C21" i="19"/>
  <c r="D21" i="19" s="1"/>
  <c r="E21" i="19" s="1"/>
  <c r="F21" i="19" s="1"/>
  <c r="G21" i="19" s="1"/>
  <c r="H21" i="19" s="1"/>
  <c r="I21" i="19" s="1"/>
  <c r="J21" i="19" s="1"/>
  <c r="K21" i="19" s="1"/>
  <c r="L21" i="19" s="1"/>
  <c r="M21" i="19" s="1"/>
  <c r="A4" i="19"/>
  <c r="E4" i="2"/>
  <c r="C16" i="19"/>
  <c r="D16" i="19" s="1"/>
  <c r="E16" i="19" s="1"/>
  <c r="F16" i="19" s="1"/>
  <c r="G16" i="19" s="1"/>
  <c r="H16" i="19" s="1"/>
  <c r="I16" i="19" s="1"/>
  <c r="J16" i="19" s="1"/>
  <c r="K16" i="19" s="1"/>
  <c r="L16" i="19" s="1"/>
  <c r="M16" i="19" s="1"/>
  <c r="C13" i="19"/>
  <c r="C11" i="19"/>
  <c r="D11" i="19" s="1"/>
  <c r="E11" i="19" s="1"/>
  <c r="F11" i="19" s="1"/>
  <c r="G11" i="19" s="1"/>
  <c r="H11" i="19" s="1"/>
  <c r="I11" i="19" s="1"/>
  <c r="J11" i="19" s="1"/>
  <c r="K11" i="19" s="1"/>
  <c r="L11" i="19" s="1"/>
  <c r="M11" i="19" s="1"/>
  <c r="C12" i="19"/>
  <c r="D12" i="19" s="1"/>
  <c r="F81" i="2"/>
  <c r="F80" i="2"/>
  <c r="Q82" i="2"/>
  <c r="P82" i="2"/>
  <c r="O82" i="2"/>
  <c r="N82" i="2"/>
  <c r="M82" i="2"/>
  <c r="L82" i="2"/>
  <c r="K82" i="2"/>
  <c r="J82" i="2"/>
  <c r="I82" i="2"/>
  <c r="H82" i="2"/>
  <c r="G82" i="2"/>
  <c r="Q81" i="2"/>
  <c r="P81" i="2"/>
  <c r="O81" i="2"/>
  <c r="N81" i="2"/>
  <c r="M81" i="2"/>
  <c r="L81" i="2"/>
  <c r="K81" i="2"/>
  <c r="J81" i="2"/>
  <c r="I81" i="2"/>
  <c r="H81" i="2"/>
  <c r="G81" i="2"/>
  <c r="Q80" i="2"/>
  <c r="P80" i="2"/>
  <c r="O80" i="2"/>
  <c r="N80" i="2"/>
  <c r="M80" i="2"/>
  <c r="L80" i="2"/>
  <c r="K80" i="2"/>
  <c r="J80" i="2"/>
  <c r="I80" i="2"/>
  <c r="H80" i="2"/>
  <c r="G80" i="2"/>
  <c r="F82" i="2"/>
  <c r="F79" i="2"/>
  <c r="F1" i="2"/>
  <c r="N23" i="19" l="1"/>
  <c r="N22" i="19"/>
  <c r="N20" i="19"/>
  <c r="D13" i="19"/>
  <c r="E13" i="19" s="1"/>
  <c r="F13" i="19" s="1"/>
  <c r="G13" i="19" s="1"/>
  <c r="H13" i="19" s="1"/>
  <c r="I13" i="19" s="1"/>
  <c r="J13" i="19" s="1"/>
  <c r="K13" i="19" s="1"/>
  <c r="L13" i="19" s="1"/>
  <c r="M13" i="19" s="1"/>
  <c r="E12" i="19"/>
  <c r="F12" i="19" s="1"/>
  <c r="G12" i="19" s="1"/>
  <c r="H12" i="19" s="1"/>
  <c r="I12" i="19" s="1"/>
  <c r="J12" i="19" s="1"/>
  <c r="K12" i="19" s="1"/>
  <c r="L12" i="19" s="1"/>
  <c r="M12" i="19" s="1"/>
  <c r="C14" i="19"/>
  <c r="C18" i="19"/>
  <c r="C15" i="19"/>
  <c r="D15" i="19" s="1"/>
  <c r="E15" i="19" s="1"/>
  <c r="F15" i="19" s="1"/>
  <c r="G15" i="19" s="1"/>
  <c r="H15" i="19" s="1"/>
  <c r="I15" i="19" s="1"/>
  <c r="J15" i="19" s="1"/>
  <c r="K15" i="19" s="1"/>
  <c r="L15" i="19" s="1"/>
  <c r="M15" i="19" s="1"/>
  <c r="N24" i="19"/>
  <c r="N25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3" i="19"/>
  <c r="C10" i="19"/>
  <c r="N15" i="19" l="1"/>
  <c r="N17" i="19"/>
  <c r="D14" i="19"/>
  <c r="E14" i="19" s="1"/>
  <c r="F14" i="19" s="1"/>
  <c r="G14" i="19" s="1"/>
  <c r="H14" i="19" s="1"/>
  <c r="I14" i="19" s="1"/>
  <c r="J14" i="19" s="1"/>
  <c r="K14" i="19" s="1"/>
  <c r="L14" i="19" s="1"/>
  <c r="M14" i="19" s="1"/>
  <c r="N16" i="19"/>
  <c r="D18" i="19"/>
  <c r="D10" i="19"/>
  <c r="E10" i="19" s="1"/>
  <c r="F10" i="19" s="1"/>
  <c r="F19" i="19"/>
  <c r="G19" i="19" s="1"/>
  <c r="H19" i="19" s="1"/>
  <c r="I19" i="19" s="1"/>
  <c r="J19" i="19" s="1"/>
  <c r="K19" i="19" s="1"/>
  <c r="L19" i="19" s="1"/>
  <c r="M19" i="19" s="1"/>
  <c r="N11" i="19" s="1"/>
  <c r="N14" i="19" l="1"/>
  <c r="N19" i="19"/>
  <c r="N12" i="19"/>
  <c r="E18" i="19"/>
  <c r="F18" i="19" s="1"/>
  <c r="G18" i="19" s="1"/>
  <c r="G10" i="19"/>
  <c r="H10" i="19" s="1"/>
  <c r="I10" i="19" s="1"/>
  <c r="J10" i="19" s="1"/>
  <c r="H18" i="19" l="1"/>
  <c r="I18" i="19" s="1"/>
  <c r="J18" i="19" s="1"/>
  <c r="K10" i="19"/>
  <c r="L10" i="19" s="1"/>
  <c r="B2" i="19"/>
  <c r="B3" i="19"/>
  <c r="B4" i="19"/>
  <c r="B1" i="19"/>
  <c r="F4" i="2"/>
  <c r="F2" i="2"/>
  <c r="F3" i="2"/>
  <c r="N10" i="19" l="1"/>
  <c r="N9" i="19"/>
  <c r="N21" i="19"/>
  <c r="K18" i="19"/>
  <c r="L18" i="19" s="1"/>
  <c r="M18" i="19" s="1"/>
  <c r="N64" i="19"/>
  <c r="G89" i="2"/>
  <c r="H89" i="2" s="1"/>
  <c r="E58" i="2"/>
  <c r="F93" i="2"/>
  <c r="G48" i="2"/>
  <c r="H48" i="2" s="1"/>
  <c r="I48" i="2" s="1"/>
  <c r="I83" i="2" s="1"/>
  <c r="G49" i="2"/>
  <c r="H49" i="2" s="1"/>
  <c r="I49" i="2" s="1"/>
  <c r="J49" i="2" s="1"/>
  <c r="G50" i="2"/>
  <c r="H50" i="2" s="1"/>
  <c r="I50" i="2" s="1"/>
  <c r="J50" i="2" s="1"/>
  <c r="K50" i="2" s="1"/>
  <c r="G51" i="2"/>
  <c r="H51" i="2" s="1"/>
  <c r="I51" i="2" s="1"/>
  <c r="J51" i="2" s="1"/>
  <c r="K51" i="2" s="1"/>
  <c r="K86" i="2" s="1"/>
  <c r="G53" i="2"/>
  <c r="H53" i="2" s="1"/>
  <c r="H88" i="2" s="1"/>
  <c r="G54" i="2"/>
  <c r="H54" i="2" s="1"/>
  <c r="I54" i="2" s="1"/>
  <c r="J54" i="2" s="1"/>
  <c r="G56" i="2"/>
  <c r="H56" i="2" s="1"/>
  <c r="I56" i="2" s="1"/>
  <c r="J56" i="2" s="1"/>
  <c r="K56" i="2" s="1"/>
  <c r="L56" i="2" s="1"/>
  <c r="L91" i="2" s="1"/>
  <c r="G57" i="2"/>
  <c r="H57" i="2" s="1"/>
  <c r="I57" i="2" s="1"/>
  <c r="G58" i="2"/>
  <c r="H58" i="2" s="1"/>
  <c r="G59" i="2"/>
  <c r="H59" i="2" s="1"/>
  <c r="I59" i="2" s="1"/>
  <c r="J59" i="2" s="1"/>
  <c r="G60" i="2"/>
  <c r="H60" i="2" s="1"/>
  <c r="I60" i="2" s="1"/>
  <c r="G61" i="2"/>
  <c r="H61" i="2" s="1"/>
  <c r="I61" i="2" s="1"/>
  <c r="G62" i="2"/>
  <c r="H62" i="2" s="1"/>
  <c r="G63" i="2"/>
  <c r="H63" i="2" s="1"/>
  <c r="I63" i="2" s="1"/>
  <c r="J63" i="2" s="1"/>
  <c r="G64" i="2"/>
  <c r="H64" i="2" s="1"/>
  <c r="I64" i="2" s="1"/>
  <c r="J64" i="2" s="1"/>
  <c r="K64" i="2" s="1"/>
  <c r="K99" i="2" s="1"/>
  <c r="G65" i="2"/>
  <c r="H65" i="2" s="1"/>
  <c r="I65" i="2" s="1"/>
  <c r="J65" i="2" s="1"/>
  <c r="K65" i="2" s="1"/>
  <c r="L65" i="2" s="1"/>
  <c r="M65" i="2" s="1"/>
  <c r="N65" i="2" s="1"/>
  <c r="O65" i="2" s="1"/>
  <c r="P65" i="2" s="1"/>
  <c r="Q65" i="2" s="1"/>
  <c r="Q100" i="2" s="1"/>
  <c r="G66" i="2"/>
  <c r="H66" i="2" s="1"/>
  <c r="I66" i="2" s="1"/>
  <c r="J66" i="2" s="1"/>
  <c r="K66" i="2" s="1"/>
  <c r="L66" i="2" s="1"/>
  <c r="G67" i="2"/>
  <c r="H67" i="2" s="1"/>
  <c r="I67" i="2" s="1"/>
  <c r="J67" i="2" s="1"/>
  <c r="K67" i="2" s="1"/>
  <c r="G68" i="2"/>
  <c r="H68" i="2" s="1"/>
  <c r="I68" i="2" s="1"/>
  <c r="I103" i="2" s="1"/>
  <c r="G69" i="2"/>
  <c r="H69" i="2" s="1"/>
  <c r="I69" i="2" s="1"/>
  <c r="I104" i="2" s="1"/>
  <c r="G70" i="2"/>
  <c r="H70" i="2" s="1"/>
  <c r="I70" i="2" s="1"/>
  <c r="G71" i="2"/>
  <c r="H71" i="2" s="1"/>
  <c r="I71" i="2" s="1"/>
  <c r="G72" i="2"/>
  <c r="H72" i="2" s="1"/>
  <c r="G44" i="2"/>
  <c r="H44" i="2" s="1"/>
  <c r="F83" i="2"/>
  <c r="F84" i="2"/>
  <c r="F85" i="2"/>
  <c r="F86" i="2"/>
  <c r="F92" i="2"/>
  <c r="F94" i="2"/>
  <c r="G94" i="2"/>
  <c r="F95" i="2"/>
  <c r="F96" i="2"/>
  <c r="F97" i="2"/>
  <c r="F98" i="2"/>
  <c r="F100" i="2"/>
  <c r="F101" i="2"/>
  <c r="F102" i="2"/>
  <c r="F103" i="2"/>
  <c r="F104" i="2"/>
  <c r="F105" i="2"/>
  <c r="F106" i="2"/>
  <c r="F107" i="2"/>
  <c r="E105" i="2"/>
  <c r="E106" i="2"/>
  <c r="E107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F99" i="2"/>
  <c r="G102" i="2"/>
  <c r="G73" i="2"/>
  <c r="H73" i="2" s="1"/>
  <c r="G83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F88" i="2"/>
  <c r="G38" i="2"/>
  <c r="F87" i="2"/>
  <c r="F90" i="2"/>
  <c r="E44" i="2"/>
  <c r="B66" i="19"/>
  <c r="N62" i="19"/>
  <c r="N61" i="19"/>
  <c r="B44" i="19"/>
  <c r="F39" i="2"/>
  <c r="F8" i="23"/>
  <c r="J8" i="23"/>
  <c r="N8" i="23"/>
  <c r="F9" i="23"/>
  <c r="O9" i="23" s="1"/>
  <c r="J9" i="23"/>
  <c r="N9" i="23"/>
  <c r="F10" i="23"/>
  <c r="J10" i="23"/>
  <c r="N10" i="23"/>
  <c r="F11" i="23"/>
  <c r="J11" i="23"/>
  <c r="N11" i="23"/>
  <c r="F12" i="23"/>
  <c r="J12" i="23"/>
  <c r="N12" i="23"/>
  <c r="F13" i="23"/>
  <c r="J13" i="23"/>
  <c r="N13" i="23"/>
  <c r="F14" i="23"/>
  <c r="J14" i="23"/>
  <c r="N14" i="23"/>
  <c r="F15" i="23"/>
  <c r="J15" i="23"/>
  <c r="N15" i="23"/>
  <c r="F16" i="23"/>
  <c r="J16" i="23"/>
  <c r="N16" i="23"/>
  <c r="F17" i="23"/>
  <c r="O17" i="23" s="1"/>
  <c r="J17" i="23"/>
  <c r="N17" i="23"/>
  <c r="F20" i="23"/>
  <c r="O20" i="23" s="1"/>
  <c r="J20" i="23"/>
  <c r="N20" i="23"/>
  <c r="C21" i="23"/>
  <c r="D21" i="23"/>
  <c r="D26" i="23" s="1"/>
  <c r="E21" i="23"/>
  <c r="G21" i="23"/>
  <c r="H21" i="23"/>
  <c r="I21" i="23"/>
  <c r="K21" i="23"/>
  <c r="L21" i="23"/>
  <c r="M21" i="23"/>
  <c r="M26" i="23" s="1"/>
  <c r="M32" i="23" s="1"/>
  <c r="F22" i="23"/>
  <c r="O22" i="23" s="1"/>
  <c r="J22" i="23"/>
  <c r="N22" i="23"/>
  <c r="F23" i="23"/>
  <c r="J23" i="23"/>
  <c r="N23" i="23"/>
  <c r="C24" i="23"/>
  <c r="D24" i="23"/>
  <c r="E24" i="23"/>
  <c r="G24" i="23"/>
  <c r="G26" i="23" s="1"/>
  <c r="H24" i="23"/>
  <c r="H26" i="23" s="1"/>
  <c r="I24" i="23"/>
  <c r="I26" i="23" s="1"/>
  <c r="I32" i="23" s="1"/>
  <c r="K24" i="23"/>
  <c r="K26" i="23" s="1"/>
  <c r="L24" i="23"/>
  <c r="M24" i="23"/>
  <c r="F29" i="23"/>
  <c r="J29" i="23"/>
  <c r="J31" i="23" s="1"/>
  <c r="N29" i="23"/>
  <c r="F30" i="23"/>
  <c r="J30" i="23"/>
  <c r="N30" i="23"/>
  <c r="C31" i="23"/>
  <c r="D31" i="23"/>
  <c r="E31" i="23"/>
  <c r="G31" i="23"/>
  <c r="H31" i="23"/>
  <c r="I31" i="23"/>
  <c r="K31" i="23"/>
  <c r="L31" i="23"/>
  <c r="M31" i="23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59" i="18"/>
  <c r="B59" i="18"/>
  <c r="C59" i="18"/>
  <c r="D59" i="18"/>
  <c r="E59" i="18"/>
  <c r="F59" i="18"/>
  <c r="G59" i="18"/>
  <c r="H59" i="18"/>
  <c r="I59" i="18"/>
  <c r="J59" i="18"/>
  <c r="K59" i="18"/>
  <c r="L59" i="18"/>
  <c r="M59" i="18"/>
  <c r="N59" i="18"/>
  <c r="A60" i="18"/>
  <c r="B60" i="18"/>
  <c r="C60" i="18"/>
  <c r="D60" i="18"/>
  <c r="E60" i="18"/>
  <c r="F60" i="18"/>
  <c r="G60" i="18"/>
  <c r="H60" i="18"/>
  <c r="I60" i="18"/>
  <c r="J60" i="18"/>
  <c r="K60" i="18"/>
  <c r="L60" i="18"/>
  <c r="M60" i="18"/>
  <c r="N60" i="18"/>
  <c r="A61" i="18"/>
  <c r="B61" i="18"/>
  <c r="C61" i="18"/>
  <c r="D61" i="18"/>
  <c r="E61" i="18"/>
  <c r="F61" i="18"/>
  <c r="G61" i="18"/>
  <c r="H61" i="18"/>
  <c r="I61" i="18"/>
  <c r="J61" i="18"/>
  <c r="K61" i="18"/>
  <c r="L61" i="18"/>
  <c r="M61" i="18"/>
  <c r="N61" i="18"/>
  <c r="A62" i="18"/>
  <c r="B62" i="18"/>
  <c r="C62" i="18"/>
  <c r="D62" i="18"/>
  <c r="E62" i="18"/>
  <c r="F62" i="18"/>
  <c r="G62" i="18"/>
  <c r="H62" i="18"/>
  <c r="I62" i="18"/>
  <c r="J62" i="18"/>
  <c r="K62" i="18"/>
  <c r="L62" i="18"/>
  <c r="M62" i="18"/>
  <c r="M77" i="18" s="1"/>
  <c r="N62" i="18"/>
  <c r="A63" i="18"/>
  <c r="B63" i="18"/>
  <c r="C63" i="18"/>
  <c r="D63" i="18"/>
  <c r="E63" i="18"/>
  <c r="F63" i="18"/>
  <c r="G63" i="18"/>
  <c r="H63" i="18"/>
  <c r="I63" i="18"/>
  <c r="J63" i="18"/>
  <c r="K63" i="18"/>
  <c r="L63" i="18"/>
  <c r="M63" i="18"/>
  <c r="N63" i="18"/>
  <c r="A64" i="18"/>
  <c r="B64" i="18"/>
  <c r="C64" i="18"/>
  <c r="D64" i="18"/>
  <c r="E64" i="18"/>
  <c r="F64" i="18"/>
  <c r="G64" i="18"/>
  <c r="H64" i="18"/>
  <c r="I64" i="18"/>
  <c r="J64" i="18"/>
  <c r="K64" i="18"/>
  <c r="L64" i="18"/>
  <c r="M64" i="18"/>
  <c r="N64" i="18"/>
  <c r="A65" i="18"/>
  <c r="B65" i="18"/>
  <c r="C65" i="18"/>
  <c r="D65" i="18"/>
  <c r="E65" i="18"/>
  <c r="F65" i="18"/>
  <c r="G65" i="18"/>
  <c r="H65" i="18"/>
  <c r="I65" i="18"/>
  <c r="J65" i="18"/>
  <c r="K65" i="18"/>
  <c r="L65" i="18"/>
  <c r="M65" i="18"/>
  <c r="N65" i="18"/>
  <c r="A66" i="18"/>
  <c r="B66" i="18"/>
  <c r="C66" i="18"/>
  <c r="D66" i="18"/>
  <c r="E66" i="18"/>
  <c r="F66" i="18"/>
  <c r="G66" i="18"/>
  <c r="H66" i="18"/>
  <c r="I66" i="18"/>
  <c r="J66" i="18"/>
  <c r="K66" i="18"/>
  <c r="L66" i="18"/>
  <c r="M66" i="18"/>
  <c r="N66" i="18"/>
  <c r="A67" i="18"/>
  <c r="B67" i="18"/>
  <c r="C67" i="18"/>
  <c r="D67" i="18"/>
  <c r="E67" i="18"/>
  <c r="F67" i="18"/>
  <c r="G67" i="18"/>
  <c r="H67" i="18"/>
  <c r="I67" i="18"/>
  <c r="J67" i="18"/>
  <c r="K67" i="18"/>
  <c r="L67" i="18"/>
  <c r="M67" i="18"/>
  <c r="N67" i="18"/>
  <c r="C68" i="18"/>
  <c r="D68" i="18"/>
  <c r="E68" i="18"/>
  <c r="F68" i="18"/>
  <c r="G68" i="18"/>
  <c r="H68" i="18"/>
  <c r="I68" i="18"/>
  <c r="J68" i="18"/>
  <c r="K68" i="18"/>
  <c r="L68" i="18"/>
  <c r="M68" i="18"/>
  <c r="N68" i="18"/>
  <c r="C69" i="18"/>
  <c r="D69" i="18"/>
  <c r="E69" i="18"/>
  <c r="F69" i="18"/>
  <c r="G69" i="18"/>
  <c r="H69" i="18"/>
  <c r="I69" i="18"/>
  <c r="J69" i="18"/>
  <c r="K69" i="18"/>
  <c r="L69" i="18"/>
  <c r="M69" i="18"/>
  <c r="N69" i="18"/>
  <c r="C70" i="18"/>
  <c r="D70" i="18"/>
  <c r="E70" i="18"/>
  <c r="F70" i="18"/>
  <c r="G70" i="18"/>
  <c r="H70" i="18"/>
  <c r="I70" i="18"/>
  <c r="J70" i="18"/>
  <c r="K70" i="18"/>
  <c r="L70" i="18"/>
  <c r="M70" i="18"/>
  <c r="N70" i="18"/>
  <c r="C71" i="18"/>
  <c r="D71" i="18"/>
  <c r="E71" i="18"/>
  <c r="F71" i="18"/>
  <c r="G71" i="18"/>
  <c r="H71" i="18"/>
  <c r="I71" i="18"/>
  <c r="J71" i="18"/>
  <c r="K71" i="18"/>
  <c r="L71" i="18"/>
  <c r="M71" i="18"/>
  <c r="N71" i="18"/>
  <c r="C72" i="18"/>
  <c r="D72" i="18"/>
  <c r="E72" i="18"/>
  <c r="F72" i="18"/>
  <c r="G72" i="18"/>
  <c r="H72" i="18"/>
  <c r="I72" i="18"/>
  <c r="J72" i="18"/>
  <c r="K72" i="18"/>
  <c r="L72" i="18"/>
  <c r="M72" i="18"/>
  <c r="N72" i="18"/>
  <c r="C73" i="18"/>
  <c r="D73" i="18"/>
  <c r="E73" i="18"/>
  <c r="F73" i="18"/>
  <c r="G73" i="18"/>
  <c r="H73" i="18"/>
  <c r="I73" i="18"/>
  <c r="J73" i="18"/>
  <c r="K73" i="18"/>
  <c r="L73" i="18"/>
  <c r="M73" i="18"/>
  <c r="N73" i="18"/>
  <c r="C74" i="18"/>
  <c r="D74" i="18"/>
  <c r="E74" i="18"/>
  <c r="F74" i="18"/>
  <c r="G74" i="18"/>
  <c r="H74" i="18"/>
  <c r="I74" i="18"/>
  <c r="J74" i="18"/>
  <c r="K74" i="18"/>
  <c r="L74" i="18"/>
  <c r="M74" i="18"/>
  <c r="N74" i="18"/>
  <c r="C75" i="18"/>
  <c r="D75" i="18"/>
  <c r="E75" i="18"/>
  <c r="F75" i="18"/>
  <c r="G75" i="18"/>
  <c r="H75" i="18"/>
  <c r="I75" i="18"/>
  <c r="J75" i="18"/>
  <c r="K75" i="18"/>
  <c r="L75" i="18"/>
  <c r="M75" i="18"/>
  <c r="N75" i="18"/>
  <c r="C76" i="18"/>
  <c r="D76" i="18"/>
  <c r="E76" i="18"/>
  <c r="F76" i="18"/>
  <c r="G76" i="18"/>
  <c r="H76" i="18"/>
  <c r="I76" i="18"/>
  <c r="J76" i="18"/>
  <c r="K76" i="18"/>
  <c r="L76" i="18"/>
  <c r="M76" i="18"/>
  <c r="N76" i="18"/>
  <c r="K9" i="25"/>
  <c r="K10" i="25"/>
  <c r="K11" i="25"/>
  <c r="K12" i="25" s="1"/>
  <c r="J12" i="25"/>
  <c r="K13" i="25"/>
  <c r="K14" i="25"/>
  <c r="K15" i="25"/>
  <c r="J16" i="25"/>
  <c r="K17" i="25"/>
  <c r="K18" i="25"/>
  <c r="K19" i="25"/>
  <c r="J20" i="25"/>
  <c r="K21" i="25"/>
  <c r="K22" i="25"/>
  <c r="K23" i="25"/>
  <c r="J24" i="25"/>
  <c r="K25" i="25"/>
  <c r="K28" i="25" s="1"/>
  <c r="K26" i="25"/>
  <c r="K27" i="25"/>
  <c r="J28" i="25"/>
  <c r="K29" i="25"/>
  <c r="K30" i="25"/>
  <c r="K31" i="25"/>
  <c r="J32" i="25"/>
  <c r="K33" i="25"/>
  <c r="K34" i="25"/>
  <c r="K35" i="25"/>
  <c r="J36" i="25"/>
  <c r="K37" i="25"/>
  <c r="K38" i="25"/>
  <c r="K39" i="25"/>
  <c r="J40" i="25"/>
  <c r="N48" i="19"/>
  <c r="N49" i="19"/>
  <c r="N50" i="19"/>
  <c r="N51" i="19"/>
  <c r="N52" i="19"/>
  <c r="B53" i="19"/>
  <c r="B54" i="19" s="1"/>
  <c r="C53" i="19"/>
  <c r="C54" i="19" s="1"/>
  <c r="C55" i="19" s="1"/>
  <c r="C57" i="19" s="1"/>
  <c r="D53" i="19"/>
  <c r="D54" i="19" s="1"/>
  <c r="E53" i="19"/>
  <c r="E54" i="19" s="1"/>
  <c r="E55" i="19" s="1"/>
  <c r="E57" i="19" s="1"/>
  <c r="F53" i="19"/>
  <c r="F54" i="19" s="1"/>
  <c r="G53" i="19"/>
  <c r="G54" i="19" s="1"/>
  <c r="H53" i="19"/>
  <c r="H54" i="19" s="1"/>
  <c r="H55" i="19" s="1"/>
  <c r="H57" i="19" s="1"/>
  <c r="I53" i="19"/>
  <c r="I54" i="19" s="1"/>
  <c r="J53" i="19"/>
  <c r="J54" i="19" s="1"/>
  <c r="J55" i="19" s="1"/>
  <c r="J57" i="19" s="1"/>
  <c r="K53" i="19"/>
  <c r="K54" i="19" s="1"/>
  <c r="K55" i="19" s="1"/>
  <c r="K57" i="19" s="1"/>
  <c r="L53" i="19"/>
  <c r="L54" i="19" s="1"/>
  <c r="L55" i="19" s="1"/>
  <c r="L57" i="19" s="1"/>
  <c r="M53" i="19"/>
  <c r="M54" i="19" s="1"/>
  <c r="K9" i="26"/>
  <c r="K10" i="26"/>
  <c r="K11" i="26"/>
  <c r="J12" i="26"/>
  <c r="K13" i="26"/>
  <c r="K14" i="26"/>
  <c r="K15" i="26"/>
  <c r="J16" i="26"/>
  <c r="K17" i="26"/>
  <c r="K18" i="26"/>
  <c r="K19" i="26"/>
  <c r="J20" i="26"/>
  <c r="K21" i="26"/>
  <c r="K22" i="26"/>
  <c r="K23" i="26"/>
  <c r="J24" i="26"/>
  <c r="K25" i="26"/>
  <c r="K28" i="26" s="1"/>
  <c r="K26" i="26"/>
  <c r="K27" i="26"/>
  <c r="J28" i="26"/>
  <c r="K29" i="26"/>
  <c r="K30" i="26"/>
  <c r="K31" i="26"/>
  <c r="K32" i="26"/>
  <c r="J32" i="26"/>
  <c r="K33" i="26"/>
  <c r="K34" i="26"/>
  <c r="K35" i="26"/>
  <c r="J36" i="26"/>
  <c r="K37" i="26"/>
  <c r="K38" i="26"/>
  <c r="K39" i="26"/>
  <c r="J40" i="26"/>
  <c r="S136" i="2"/>
  <c r="S143" i="2"/>
  <c r="F9" i="22"/>
  <c r="J9" i="22"/>
  <c r="N9" i="22"/>
  <c r="F10" i="22"/>
  <c r="J10" i="22"/>
  <c r="N10" i="22"/>
  <c r="F11" i="22"/>
  <c r="J11" i="22"/>
  <c r="N11" i="22"/>
  <c r="F12" i="22"/>
  <c r="J12" i="22"/>
  <c r="N12" i="22"/>
  <c r="O12" i="22" s="1"/>
  <c r="F13" i="22"/>
  <c r="O13" i="22" s="1"/>
  <c r="J13" i="22"/>
  <c r="N13" i="22"/>
  <c r="F14" i="22"/>
  <c r="J14" i="22"/>
  <c r="N14" i="22"/>
  <c r="F15" i="22"/>
  <c r="J15" i="22"/>
  <c r="N15" i="22"/>
  <c r="F16" i="22"/>
  <c r="J16" i="22"/>
  <c r="N16" i="22"/>
  <c r="F17" i="22"/>
  <c r="J17" i="22"/>
  <c r="N17" i="22"/>
  <c r="F18" i="22"/>
  <c r="J18" i="22"/>
  <c r="N18" i="22"/>
  <c r="F19" i="22"/>
  <c r="J19" i="22"/>
  <c r="N19" i="22"/>
  <c r="F20" i="22"/>
  <c r="J20" i="22"/>
  <c r="N20" i="22"/>
  <c r="O20" i="22" s="1"/>
  <c r="F21" i="22"/>
  <c r="J21" i="22"/>
  <c r="N21" i="22"/>
  <c r="F22" i="22"/>
  <c r="J22" i="22"/>
  <c r="N22" i="22"/>
  <c r="F23" i="22"/>
  <c r="J23" i="22"/>
  <c r="N23" i="22"/>
  <c r="F24" i="22"/>
  <c r="J24" i="22"/>
  <c r="N24" i="22"/>
  <c r="F25" i="22"/>
  <c r="J25" i="22"/>
  <c r="N25" i="22"/>
  <c r="F26" i="22"/>
  <c r="J26" i="22"/>
  <c r="N26" i="22"/>
  <c r="F27" i="22"/>
  <c r="J27" i="22"/>
  <c r="N27" i="22"/>
  <c r="F28" i="22"/>
  <c r="J28" i="22"/>
  <c r="N28" i="22"/>
  <c r="O28" i="22" s="1"/>
  <c r="F29" i="22"/>
  <c r="J29" i="22"/>
  <c r="N29" i="22"/>
  <c r="F30" i="22"/>
  <c r="O30" i="22" s="1"/>
  <c r="J30" i="22"/>
  <c r="N30" i="22"/>
  <c r="F31" i="22"/>
  <c r="J31" i="22"/>
  <c r="N31" i="22"/>
  <c r="C32" i="22"/>
  <c r="D32" i="22"/>
  <c r="E32" i="22"/>
  <c r="G32" i="22"/>
  <c r="H32" i="22"/>
  <c r="I32" i="22"/>
  <c r="K32" i="22"/>
  <c r="L32" i="22"/>
  <c r="M32" i="22"/>
  <c r="F36" i="22"/>
  <c r="J36" i="22"/>
  <c r="N36" i="22"/>
  <c r="F37" i="22"/>
  <c r="J37" i="22"/>
  <c r="N37" i="22"/>
  <c r="N39" i="22" s="1"/>
  <c r="F38" i="22"/>
  <c r="J38" i="22"/>
  <c r="N38" i="22"/>
  <c r="C39" i="22"/>
  <c r="D39" i="22"/>
  <c r="E39" i="22"/>
  <c r="G39" i="22"/>
  <c r="H39" i="22"/>
  <c r="I39" i="22"/>
  <c r="K39" i="22"/>
  <c r="L39" i="22"/>
  <c r="M39" i="22"/>
  <c r="F43" i="22"/>
  <c r="J43" i="22"/>
  <c r="N43" i="22"/>
  <c r="O43" i="22" s="1"/>
  <c r="F44" i="22"/>
  <c r="J44" i="22"/>
  <c r="J45" i="22" s="1"/>
  <c r="N44" i="22"/>
  <c r="O44" i="22" s="1"/>
  <c r="C45" i="22"/>
  <c r="D45" i="22"/>
  <c r="E45" i="22"/>
  <c r="G45" i="22"/>
  <c r="H45" i="22"/>
  <c r="I45" i="22"/>
  <c r="K45" i="22"/>
  <c r="L45" i="22"/>
  <c r="M45" i="22"/>
  <c r="F48" i="22"/>
  <c r="J48" i="22"/>
  <c r="N48" i="22"/>
  <c r="F49" i="22"/>
  <c r="J49" i="22"/>
  <c r="N49" i="22"/>
  <c r="C50" i="22"/>
  <c r="D50" i="22"/>
  <c r="E50" i="22"/>
  <c r="G50" i="22"/>
  <c r="H50" i="22"/>
  <c r="I50" i="22"/>
  <c r="K50" i="22"/>
  <c r="L50" i="22"/>
  <c r="M50" i="22"/>
  <c r="F53" i="22"/>
  <c r="J53" i="22"/>
  <c r="O53" i="22" s="1"/>
  <c r="N53" i="22"/>
  <c r="P53" i="22"/>
  <c r="F56" i="22"/>
  <c r="J56" i="22"/>
  <c r="N56" i="22"/>
  <c r="F57" i="22"/>
  <c r="J57" i="22"/>
  <c r="N57" i="22"/>
  <c r="F58" i="22"/>
  <c r="J58" i="22"/>
  <c r="N58" i="22"/>
  <c r="C59" i="22"/>
  <c r="D59" i="22"/>
  <c r="E59" i="22"/>
  <c r="G59" i="22"/>
  <c r="H59" i="22"/>
  <c r="I59" i="22"/>
  <c r="K59" i="22"/>
  <c r="L59" i="22"/>
  <c r="M59" i="22"/>
  <c r="F62" i="22"/>
  <c r="J62" i="22"/>
  <c r="N62" i="22"/>
  <c r="P62" i="22"/>
  <c r="F63" i="22"/>
  <c r="J63" i="22"/>
  <c r="N63" i="22"/>
  <c r="N68" i="22" s="1"/>
  <c r="F65" i="22"/>
  <c r="J65" i="22"/>
  <c r="J68" i="22" s="1"/>
  <c r="N65" i="22"/>
  <c r="F66" i="22"/>
  <c r="J66" i="22"/>
  <c r="N66" i="22"/>
  <c r="F67" i="22"/>
  <c r="J67" i="22"/>
  <c r="N67" i="22"/>
  <c r="C68" i="22"/>
  <c r="D68" i="22"/>
  <c r="E68" i="22"/>
  <c r="G68" i="22"/>
  <c r="H68" i="22"/>
  <c r="I68" i="22"/>
  <c r="K68" i="22"/>
  <c r="L68" i="22"/>
  <c r="M68" i="22"/>
  <c r="F76" i="22"/>
  <c r="J76" i="22"/>
  <c r="N76" i="22"/>
  <c r="F77" i="22"/>
  <c r="O77" i="22" s="1"/>
  <c r="J77" i="22"/>
  <c r="N77" i="22"/>
  <c r="N81" i="22" s="1"/>
  <c r="F78" i="22"/>
  <c r="J78" i="22"/>
  <c r="N78" i="22"/>
  <c r="F79" i="22"/>
  <c r="J79" i="22"/>
  <c r="N79" i="22"/>
  <c r="F80" i="22"/>
  <c r="J80" i="22"/>
  <c r="N80" i="22"/>
  <c r="C81" i="22"/>
  <c r="C89" i="22" s="1"/>
  <c r="D81" i="22"/>
  <c r="E81" i="22"/>
  <c r="G81" i="22"/>
  <c r="H81" i="22"/>
  <c r="I81" i="22"/>
  <c r="K81" i="22"/>
  <c r="L81" i="22"/>
  <c r="M81" i="22"/>
  <c r="F83" i="22"/>
  <c r="J83" i="22"/>
  <c r="N83" i="22"/>
  <c r="F84" i="22"/>
  <c r="J84" i="22"/>
  <c r="N84" i="22"/>
  <c r="O84" i="22" s="1"/>
  <c r="F85" i="22"/>
  <c r="J85" i="22"/>
  <c r="N85" i="22"/>
  <c r="F86" i="22"/>
  <c r="J86" i="22"/>
  <c r="N86" i="22"/>
  <c r="C87" i="22"/>
  <c r="D87" i="22"/>
  <c r="E87" i="22"/>
  <c r="G87" i="22"/>
  <c r="H87" i="22"/>
  <c r="I87" i="22"/>
  <c r="K87" i="22"/>
  <c r="L87" i="22"/>
  <c r="M87" i="22"/>
  <c r="F94" i="22"/>
  <c r="J94" i="22"/>
  <c r="N94" i="22"/>
  <c r="F95" i="22"/>
  <c r="J95" i="22"/>
  <c r="N95" i="22"/>
  <c r="F96" i="22"/>
  <c r="J96" i="22"/>
  <c r="N96" i="22"/>
  <c r="F97" i="22"/>
  <c r="J97" i="22"/>
  <c r="N97" i="22"/>
  <c r="F98" i="22"/>
  <c r="J98" i="22"/>
  <c r="N98" i="22"/>
  <c r="C99" i="22"/>
  <c r="C103" i="22" s="1"/>
  <c r="D99" i="22"/>
  <c r="E99" i="22"/>
  <c r="E103" i="22" s="1"/>
  <c r="G99" i="22"/>
  <c r="G103" i="22" s="1"/>
  <c r="H99" i="22"/>
  <c r="I99" i="22"/>
  <c r="I103" i="22" s="1"/>
  <c r="K99" i="22"/>
  <c r="K103" i="22" s="1"/>
  <c r="L99" i="22"/>
  <c r="L103" i="22" s="1"/>
  <c r="M99" i="22"/>
  <c r="C102" i="22"/>
  <c r="D102" i="22"/>
  <c r="D103" i="22" s="1"/>
  <c r="E102" i="22"/>
  <c r="G102" i="22"/>
  <c r="H102" i="22"/>
  <c r="I102" i="22"/>
  <c r="K102" i="22"/>
  <c r="L102" i="22"/>
  <c r="M102" i="22"/>
  <c r="M103" i="22" s="1"/>
  <c r="F108" i="22"/>
  <c r="J108" i="22"/>
  <c r="N108" i="22"/>
  <c r="F109" i="22"/>
  <c r="J109" i="22"/>
  <c r="N109" i="22"/>
  <c r="O109" i="22" s="1"/>
  <c r="F110" i="22"/>
  <c r="J110" i="22"/>
  <c r="N110" i="22"/>
  <c r="F111" i="22"/>
  <c r="J111" i="22"/>
  <c r="N111" i="22"/>
  <c r="C112" i="22"/>
  <c r="D112" i="22"/>
  <c r="E112" i="22"/>
  <c r="G112" i="22"/>
  <c r="H112" i="22"/>
  <c r="I112" i="22"/>
  <c r="K112" i="22"/>
  <c r="L112" i="22"/>
  <c r="M112" i="22"/>
  <c r="F119" i="22"/>
  <c r="J119" i="22"/>
  <c r="N119" i="22"/>
  <c r="N122" i="22" s="1"/>
  <c r="F120" i="22"/>
  <c r="J120" i="22"/>
  <c r="N120" i="22"/>
  <c r="F121" i="22"/>
  <c r="J121" i="22"/>
  <c r="N121" i="22"/>
  <c r="O121" i="22" s="1"/>
  <c r="C122" i="22"/>
  <c r="D122" i="22"/>
  <c r="D129" i="22" s="1"/>
  <c r="E122" i="22"/>
  <c r="G122" i="22"/>
  <c r="H122" i="22"/>
  <c r="I122" i="22"/>
  <c r="K122" i="22"/>
  <c r="L122" i="22"/>
  <c r="M122" i="22"/>
  <c r="F124" i="22"/>
  <c r="J124" i="22"/>
  <c r="N124" i="22"/>
  <c r="F125" i="22"/>
  <c r="J125" i="22"/>
  <c r="N125" i="22"/>
  <c r="O125" i="22" s="1"/>
  <c r="F126" i="22"/>
  <c r="F127" i="22" s="1"/>
  <c r="J126" i="22"/>
  <c r="J127" i="22" s="1"/>
  <c r="N126" i="22"/>
  <c r="C127" i="22"/>
  <c r="D127" i="22"/>
  <c r="E127" i="22"/>
  <c r="E129" i="22" s="1"/>
  <c r="G127" i="22"/>
  <c r="H127" i="22"/>
  <c r="I127" i="22"/>
  <c r="K127" i="22"/>
  <c r="L127" i="22"/>
  <c r="M127" i="22"/>
  <c r="F133" i="22"/>
  <c r="F134" i="22"/>
  <c r="F135" i="22" s="1"/>
  <c r="C135" i="22"/>
  <c r="D135" i="22"/>
  <c r="E135" i="22"/>
  <c r="G135" i="22"/>
  <c r="H135" i="22"/>
  <c r="I135" i="22"/>
  <c r="J135" i="22"/>
  <c r="K135" i="22"/>
  <c r="L135" i="22"/>
  <c r="M135" i="22"/>
  <c r="N135" i="22"/>
  <c r="G77" i="18"/>
  <c r="K16" i="26"/>
  <c r="J50" i="22"/>
  <c r="O36" i="22"/>
  <c r="N24" i="23"/>
  <c r="O12" i="23"/>
  <c r="O22" i="22"/>
  <c r="O57" i="22"/>
  <c r="J24" i="23"/>
  <c r="F74" i="2"/>
  <c r="R9" i="2"/>
  <c r="I72" i="2"/>
  <c r="I107" i="2" s="1"/>
  <c r="G93" i="2"/>
  <c r="G107" i="2"/>
  <c r="H107" i="2"/>
  <c r="H94" i="2"/>
  <c r="H105" i="2"/>
  <c r="G92" i="2"/>
  <c r="G95" i="2"/>
  <c r="G105" i="2"/>
  <c r="F91" i="2"/>
  <c r="H101" i="2"/>
  <c r="H102" i="2"/>
  <c r="H92" i="2"/>
  <c r="I94" i="2"/>
  <c r="I101" i="2"/>
  <c r="I102" i="2"/>
  <c r="J101" i="2"/>
  <c r="J102" i="2"/>
  <c r="K91" i="2"/>
  <c r="M66" i="2"/>
  <c r="N66" i="2" s="1"/>
  <c r="O66" i="2" s="1"/>
  <c r="L101" i="2"/>
  <c r="J94" i="2"/>
  <c r="K59" i="2"/>
  <c r="L59" i="2" s="1"/>
  <c r="L94" i="2" s="1"/>
  <c r="H95" i="2"/>
  <c r="J57" i="2"/>
  <c r="K57" i="2" s="1"/>
  <c r="I92" i="2"/>
  <c r="K101" i="2"/>
  <c r="J60" i="2"/>
  <c r="J95" i="2" s="1"/>
  <c r="I95" i="2"/>
  <c r="K60" i="2"/>
  <c r="L60" i="2" s="1"/>
  <c r="L95" i="2" s="1"/>
  <c r="K94" i="2"/>
  <c r="M101" i="2"/>
  <c r="P100" i="2" l="1"/>
  <c r="H85" i="2"/>
  <c r="H84" i="2"/>
  <c r="J99" i="2"/>
  <c r="G79" i="2"/>
  <c r="K20" i="25"/>
  <c r="K77" i="18"/>
  <c r="O100" i="2"/>
  <c r="O97" i="22"/>
  <c r="N100" i="2"/>
  <c r="K40" i="26"/>
  <c r="O78" i="22"/>
  <c r="I85" i="2"/>
  <c r="K100" i="2"/>
  <c r="H83" i="2"/>
  <c r="K129" i="22"/>
  <c r="I129" i="22"/>
  <c r="C129" i="22"/>
  <c r="F112" i="22"/>
  <c r="D89" i="22"/>
  <c r="O67" i="22"/>
  <c r="N59" i="22"/>
  <c r="F50" i="22"/>
  <c r="O27" i="22"/>
  <c r="O23" i="22"/>
  <c r="O15" i="22"/>
  <c r="E26" i="23"/>
  <c r="E32" i="23" s="1"/>
  <c r="H89" i="22"/>
  <c r="G89" i="22"/>
  <c r="H99" i="2"/>
  <c r="H129" i="22"/>
  <c r="N50" i="22"/>
  <c r="G84" i="2"/>
  <c r="N99" i="22"/>
  <c r="O62" i="22"/>
  <c r="L70" i="22"/>
  <c r="E77" i="18"/>
  <c r="I77" i="18"/>
  <c r="H100" i="2"/>
  <c r="G100" i="2"/>
  <c r="O85" i="22"/>
  <c r="O65" i="22"/>
  <c r="M100" i="2"/>
  <c r="F122" i="22"/>
  <c r="L100" i="2"/>
  <c r="N127" i="22"/>
  <c r="J100" i="2"/>
  <c r="I99" i="2"/>
  <c r="G129" i="22"/>
  <c r="O124" i="22"/>
  <c r="J99" i="22"/>
  <c r="L89" i="22"/>
  <c r="L114" i="22" s="1"/>
  <c r="L131" i="22" s="1"/>
  <c r="L136" i="22" s="1"/>
  <c r="F45" i="22"/>
  <c r="O26" i="22"/>
  <c r="O18" i="22"/>
  <c r="O10" i="22"/>
  <c r="K24" i="26"/>
  <c r="O73" i="18"/>
  <c r="K32" i="23"/>
  <c r="O29" i="23"/>
  <c r="C77" i="18"/>
  <c r="O56" i="22"/>
  <c r="O59" i="22" s="1"/>
  <c r="O37" i="22"/>
  <c r="J87" i="22"/>
  <c r="K20" i="26"/>
  <c r="R65" i="2"/>
  <c r="G85" i="2"/>
  <c r="O9" i="22"/>
  <c r="I100" i="2"/>
  <c r="J112" i="22"/>
  <c r="M89" i="22"/>
  <c r="I89" i="22"/>
  <c r="K12" i="26"/>
  <c r="K36" i="25"/>
  <c r="N77" i="18"/>
  <c r="H32" i="23"/>
  <c r="N13" i="19"/>
  <c r="N18" i="19"/>
  <c r="C66" i="19"/>
  <c r="I84" i="2"/>
  <c r="G32" i="23"/>
  <c r="N129" i="22"/>
  <c r="N87" i="22"/>
  <c r="N89" i="22" s="1"/>
  <c r="O49" i="22"/>
  <c r="K70" i="22"/>
  <c r="C70" i="22"/>
  <c r="C114" i="22" s="1"/>
  <c r="C131" i="22" s="1"/>
  <c r="C136" i="22" s="1"/>
  <c r="O16" i="23"/>
  <c r="O119" i="22"/>
  <c r="O58" i="22"/>
  <c r="F21" i="23"/>
  <c r="F31" i="23"/>
  <c r="F32" i="23" s="1"/>
  <c r="M129" i="22"/>
  <c r="F68" i="22"/>
  <c r="N102" i="22"/>
  <c r="N103" i="22" s="1"/>
  <c r="F59" i="22"/>
  <c r="L129" i="22"/>
  <c r="K89" i="22"/>
  <c r="O66" i="22"/>
  <c r="K40" i="25"/>
  <c r="K32" i="25"/>
  <c r="O75" i="18"/>
  <c r="O71" i="18"/>
  <c r="O69" i="18"/>
  <c r="O67" i="18"/>
  <c r="O64" i="18"/>
  <c r="O63" i="18"/>
  <c r="J77" i="18"/>
  <c r="H77" i="18"/>
  <c r="O60" i="18"/>
  <c r="L77" i="18"/>
  <c r="O59" i="18"/>
  <c r="G99" i="2"/>
  <c r="O8" i="23"/>
  <c r="J86" i="2"/>
  <c r="G86" i="2"/>
  <c r="O135" i="22"/>
  <c r="O120" i="22"/>
  <c r="O108" i="22"/>
  <c r="H103" i="22"/>
  <c r="O86" i="22"/>
  <c r="E89" i="22"/>
  <c r="F81" i="22"/>
  <c r="O76" i="22"/>
  <c r="N45" i="22"/>
  <c r="N32" i="22"/>
  <c r="O14" i="22"/>
  <c r="O11" i="22"/>
  <c r="K36" i="26"/>
  <c r="F129" i="22"/>
  <c r="H86" i="2"/>
  <c r="N112" i="22"/>
  <c r="O29" i="22"/>
  <c r="O24" i="22"/>
  <c r="O21" i="22"/>
  <c r="J98" i="2"/>
  <c r="K63" i="2"/>
  <c r="I106" i="2"/>
  <c r="J71" i="2"/>
  <c r="O45" i="22"/>
  <c r="F77" i="18"/>
  <c r="D32" i="23"/>
  <c r="O38" i="22"/>
  <c r="O16" i="22"/>
  <c r="K24" i="25"/>
  <c r="G106" i="2"/>
  <c r="H106" i="2"/>
  <c r="J122" i="22"/>
  <c r="J129" i="22" s="1"/>
  <c r="O61" i="18"/>
  <c r="F87" i="22"/>
  <c r="C26" i="23"/>
  <c r="C32" i="23" s="1"/>
  <c r="N21" i="23"/>
  <c r="N26" i="23" s="1"/>
  <c r="I98" i="2"/>
  <c r="J21" i="23"/>
  <c r="J26" i="23" s="1"/>
  <c r="J32" i="23" s="1"/>
  <c r="O11" i="23"/>
  <c r="F102" i="22"/>
  <c r="N31" i="23"/>
  <c r="L26" i="23"/>
  <c r="L32" i="23" s="1"/>
  <c r="K95" i="2"/>
  <c r="D77" i="18"/>
  <c r="O111" i="22"/>
  <c r="J32" i="22"/>
  <c r="O94" i="22"/>
  <c r="F24" i="23"/>
  <c r="F26" i="23" s="1"/>
  <c r="H98" i="2"/>
  <c r="F32" i="22"/>
  <c r="F99" i="22"/>
  <c r="O14" i="23"/>
  <c r="O126" i="22"/>
  <c r="O127" i="22" s="1"/>
  <c r="O110" i="22"/>
  <c r="O63" i="22"/>
  <c r="L51" i="2"/>
  <c r="L86" i="2" s="1"/>
  <c r="H38" i="2"/>
  <c r="G39" i="2"/>
  <c r="J61" i="2"/>
  <c r="J96" i="2" s="1"/>
  <c r="I96" i="2"/>
  <c r="M59" i="2"/>
  <c r="M94" i="2" s="1"/>
  <c r="J69" i="2"/>
  <c r="H96" i="2"/>
  <c r="G104" i="2"/>
  <c r="M60" i="2"/>
  <c r="J85" i="2"/>
  <c r="I53" i="2"/>
  <c r="G88" i="2"/>
  <c r="G101" i="2"/>
  <c r="I86" i="2"/>
  <c r="H104" i="2"/>
  <c r="L57" i="2"/>
  <c r="K92" i="2"/>
  <c r="K54" i="2"/>
  <c r="L54" i="2" s="1"/>
  <c r="M54" i="2" s="1"/>
  <c r="N54" i="2" s="1"/>
  <c r="O54" i="2" s="1"/>
  <c r="P54" i="2" s="1"/>
  <c r="Q54" i="2" s="1"/>
  <c r="J70" i="2"/>
  <c r="I105" i="2"/>
  <c r="H97" i="2"/>
  <c r="I62" i="2"/>
  <c r="P66" i="2"/>
  <c r="O101" i="2"/>
  <c r="K85" i="2"/>
  <c r="L50" i="2"/>
  <c r="H93" i="2"/>
  <c r="I58" i="2"/>
  <c r="G91" i="2"/>
  <c r="G96" i="2"/>
  <c r="J72" i="2"/>
  <c r="L64" i="2"/>
  <c r="J91" i="2"/>
  <c r="H91" i="2"/>
  <c r="G98" i="2"/>
  <c r="N101" i="2"/>
  <c r="H103" i="2"/>
  <c r="G97" i="2"/>
  <c r="G103" i="2"/>
  <c r="J92" i="2"/>
  <c r="J68" i="2"/>
  <c r="F109" i="2"/>
  <c r="F136" i="2" s="1"/>
  <c r="M56" i="2"/>
  <c r="I91" i="2"/>
  <c r="N53" i="19"/>
  <c r="N54" i="19" s="1"/>
  <c r="N55" i="19" s="1"/>
  <c r="N57" i="19" s="1"/>
  <c r="B55" i="19"/>
  <c r="B57" i="19" s="1"/>
  <c r="B58" i="19" s="1"/>
  <c r="M55" i="19"/>
  <c r="M57" i="19" s="1"/>
  <c r="I55" i="19"/>
  <c r="I57" i="19" s="1"/>
  <c r="D55" i="19"/>
  <c r="D57" i="19" s="1"/>
  <c r="D66" i="19"/>
  <c r="F55" i="19"/>
  <c r="F57" i="19" s="1"/>
  <c r="C44" i="19"/>
  <c r="G55" i="19"/>
  <c r="G57" i="19" s="1"/>
  <c r="B68" i="19"/>
  <c r="D44" i="19"/>
  <c r="K49" i="2"/>
  <c r="J84" i="2"/>
  <c r="J48" i="2"/>
  <c r="J102" i="22"/>
  <c r="O98" i="22"/>
  <c r="O96" i="22"/>
  <c r="O95" i="22"/>
  <c r="O83" i="22"/>
  <c r="O80" i="22"/>
  <c r="O79" i="22"/>
  <c r="J81" i="22"/>
  <c r="J89" i="22" s="1"/>
  <c r="H70" i="22"/>
  <c r="H114" i="22" s="1"/>
  <c r="H131" i="22" s="1"/>
  <c r="H136" i="22" s="1"/>
  <c r="J59" i="22"/>
  <c r="G70" i="22"/>
  <c r="O48" i="22"/>
  <c r="M70" i="22"/>
  <c r="M114" i="22" s="1"/>
  <c r="I70" i="22"/>
  <c r="I114" i="22" s="1"/>
  <c r="D70" i="22"/>
  <c r="D114" i="22" s="1"/>
  <c r="D131" i="22" s="1"/>
  <c r="D136" i="22" s="1"/>
  <c r="E70" i="22"/>
  <c r="J39" i="22"/>
  <c r="F39" i="22"/>
  <c r="O31" i="22"/>
  <c r="O25" i="22"/>
  <c r="O19" i="22"/>
  <c r="O17" i="22"/>
  <c r="K16" i="25"/>
  <c r="O76" i="18"/>
  <c r="O74" i="18"/>
  <c r="O72" i="18"/>
  <c r="O70" i="18"/>
  <c r="O68" i="18"/>
  <c r="O66" i="18"/>
  <c r="O65" i="18"/>
  <c r="O62" i="18"/>
  <c r="O30" i="23"/>
  <c r="O23" i="23"/>
  <c r="O24" i="23" s="1"/>
  <c r="O15" i="23"/>
  <c r="O13" i="23"/>
  <c r="O10" i="23"/>
  <c r="G55" i="2"/>
  <c r="G52" i="2"/>
  <c r="H79" i="2"/>
  <c r="K102" i="2"/>
  <c r="L67" i="2"/>
  <c r="J89" i="2"/>
  <c r="L89" i="2" s="1"/>
  <c r="N89" i="2" s="1"/>
  <c r="P89" i="2" s="1"/>
  <c r="I89" i="2"/>
  <c r="N59" i="2" l="1"/>
  <c r="R100" i="2"/>
  <c r="F137" i="2"/>
  <c r="F139" i="2"/>
  <c r="F138" i="2"/>
  <c r="O87" i="22"/>
  <c r="E114" i="22"/>
  <c r="E131" i="22" s="1"/>
  <c r="E136" i="22" s="1"/>
  <c r="F70" i="22"/>
  <c r="I131" i="22"/>
  <c r="I136" i="22" s="1"/>
  <c r="K114" i="22"/>
  <c r="K131" i="22" s="1"/>
  <c r="K136" i="22" s="1"/>
  <c r="O39" i="22"/>
  <c r="O21" i="23"/>
  <c r="F89" i="22"/>
  <c r="G114" i="22"/>
  <c r="G131" i="22" s="1"/>
  <c r="G136" i="22" s="1"/>
  <c r="O68" i="22"/>
  <c r="N70" i="22"/>
  <c r="N114" i="22" s="1"/>
  <c r="N131" i="22" s="1"/>
  <c r="N136" i="22" s="1"/>
  <c r="F115" i="2"/>
  <c r="F113" i="2"/>
  <c r="F114" i="2"/>
  <c r="O81" i="22"/>
  <c r="O89" i="22" s="1"/>
  <c r="O32" i="22"/>
  <c r="O26" i="23"/>
  <c r="M131" i="22"/>
  <c r="M136" i="22" s="1"/>
  <c r="O122" i="22"/>
  <c r="O129" i="22" s="1"/>
  <c r="N32" i="23"/>
  <c r="O50" i="22"/>
  <c r="O99" i="22"/>
  <c r="F103" i="22"/>
  <c r="F114" i="22" s="1"/>
  <c r="F131" i="22" s="1"/>
  <c r="F136" i="22" s="1"/>
  <c r="O31" i="23"/>
  <c r="O32" i="23" s="1"/>
  <c r="J70" i="22"/>
  <c r="K61" i="2"/>
  <c r="K96" i="2" s="1"/>
  <c r="O112" i="22"/>
  <c r="K98" i="2"/>
  <c r="L63" i="2"/>
  <c r="J106" i="2"/>
  <c r="K71" i="2"/>
  <c r="O77" i="18"/>
  <c r="M51" i="2"/>
  <c r="M86" i="2" s="1"/>
  <c r="H39" i="2"/>
  <c r="I38" i="2"/>
  <c r="M95" i="2"/>
  <c r="N60" i="2"/>
  <c r="K69" i="2"/>
  <c r="J104" i="2"/>
  <c r="J53" i="2"/>
  <c r="I88" i="2"/>
  <c r="F143" i="2"/>
  <c r="M64" i="2"/>
  <c r="L99" i="2"/>
  <c r="K72" i="2"/>
  <c r="J107" i="2"/>
  <c r="J105" i="2"/>
  <c r="K70" i="2"/>
  <c r="L92" i="2"/>
  <c r="M57" i="2"/>
  <c r="K68" i="2"/>
  <c r="J103" i="2"/>
  <c r="N56" i="2"/>
  <c r="M91" i="2"/>
  <c r="M50" i="2"/>
  <c r="L85" i="2"/>
  <c r="Q66" i="2"/>
  <c r="P101" i="2"/>
  <c r="R54" i="2"/>
  <c r="N94" i="2"/>
  <c r="O59" i="2"/>
  <c r="J58" i="2"/>
  <c r="I93" i="2"/>
  <c r="J62" i="2"/>
  <c r="I97" i="2"/>
  <c r="E66" i="19"/>
  <c r="F66" i="19"/>
  <c r="C58" i="19"/>
  <c r="C68" i="19"/>
  <c r="M66" i="19"/>
  <c r="L66" i="19"/>
  <c r="E44" i="19"/>
  <c r="D68" i="19"/>
  <c r="D58" i="19"/>
  <c r="L49" i="2"/>
  <c r="K84" i="2"/>
  <c r="K48" i="2"/>
  <c r="J83" i="2"/>
  <c r="K89" i="2"/>
  <c r="M89" i="2" s="1"/>
  <c r="O89" i="2" s="1"/>
  <c r="Q89" i="2" s="1"/>
  <c r="M67" i="2"/>
  <c r="L102" i="2"/>
  <c r="I44" i="2"/>
  <c r="I79" i="2" s="1"/>
  <c r="G87" i="2"/>
  <c r="G74" i="2"/>
  <c r="H52" i="2"/>
  <c r="G90" i="2"/>
  <c r="H55" i="2"/>
  <c r="J103" i="22"/>
  <c r="J114" i="22" s="1"/>
  <c r="J131" i="22" s="1"/>
  <c r="J136" i="22" s="1"/>
  <c r="O102" i="22"/>
  <c r="O103" i="22" s="1"/>
  <c r="R89" i="2" l="1"/>
  <c r="O70" i="22"/>
  <c r="N51" i="2"/>
  <c r="N86" i="2" s="1"/>
  <c r="L61" i="2"/>
  <c r="O114" i="22"/>
  <c r="O131" i="22" s="1"/>
  <c r="O136" i="22" s="1"/>
  <c r="M63" i="2"/>
  <c r="L98" i="2"/>
  <c r="L71" i="2"/>
  <c r="K106" i="2"/>
  <c r="F130" i="2"/>
  <c r="J38" i="2"/>
  <c r="I39" i="2"/>
  <c r="L69" i="2"/>
  <c r="K104" i="2"/>
  <c r="J88" i="2"/>
  <c r="K53" i="2"/>
  <c r="O60" i="2"/>
  <c r="N95" i="2"/>
  <c r="O51" i="2"/>
  <c r="K58" i="2"/>
  <c r="J93" i="2"/>
  <c r="N50" i="2"/>
  <c r="M85" i="2"/>
  <c r="L68" i="2"/>
  <c r="K103" i="2"/>
  <c r="F116" i="2"/>
  <c r="P59" i="2"/>
  <c r="O94" i="2"/>
  <c r="M61" i="2"/>
  <c r="L96" i="2"/>
  <c r="N57" i="2"/>
  <c r="M92" i="2"/>
  <c r="N64" i="2"/>
  <c r="M99" i="2"/>
  <c r="O56" i="2"/>
  <c r="N91" i="2"/>
  <c r="F145" i="2"/>
  <c r="F144" i="2"/>
  <c r="F147" i="2" s="1"/>
  <c r="F146" i="2"/>
  <c r="K62" i="2"/>
  <c r="J97" i="2"/>
  <c r="L72" i="2"/>
  <c r="K107" i="2"/>
  <c r="Q101" i="2"/>
  <c r="R101" i="2" s="1"/>
  <c r="R66" i="2"/>
  <c r="L70" i="2"/>
  <c r="K105" i="2"/>
  <c r="G130" i="2"/>
  <c r="G66" i="19"/>
  <c r="N65" i="19"/>
  <c r="F44" i="19"/>
  <c r="E58" i="19"/>
  <c r="E68" i="19"/>
  <c r="M49" i="2"/>
  <c r="L84" i="2"/>
  <c r="L48" i="2"/>
  <c r="K83" i="2"/>
  <c r="H90" i="2"/>
  <c r="I55" i="2"/>
  <c r="H87" i="2"/>
  <c r="I52" i="2"/>
  <c r="H74" i="2"/>
  <c r="G109" i="2"/>
  <c r="J44" i="2"/>
  <c r="J79" i="2" s="1"/>
  <c r="N67" i="2"/>
  <c r="M102" i="2"/>
  <c r="G113" i="2" l="1"/>
  <c r="G115" i="2"/>
  <c r="F120" i="2"/>
  <c r="F121" i="2" s="1"/>
  <c r="H109" i="2"/>
  <c r="M71" i="2"/>
  <c r="L106" i="2"/>
  <c r="N63" i="2"/>
  <c r="M98" i="2"/>
  <c r="K38" i="2"/>
  <c r="J39" i="2"/>
  <c r="O86" i="2"/>
  <c r="P51" i="2"/>
  <c r="P60" i="2"/>
  <c r="O95" i="2"/>
  <c r="L53" i="2"/>
  <c r="K88" i="2"/>
  <c r="I74" i="2"/>
  <c r="L104" i="2"/>
  <c r="M69" i="2"/>
  <c r="F140" i="2"/>
  <c r="L107" i="2"/>
  <c r="M72" i="2"/>
  <c r="O57" i="2"/>
  <c r="N92" i="2"/>
  <c r="L103" i="2"/>
  <c r="M68" i="2"/>
  <c r="M70" i="2"/>
  <c r="L105" i="2"/>
  <c r="O91" i="2"/>
  <c r="P56" i="2"/>
  <c r="N99" i="2"/>
  <c r="O64" i="2"/>
  <c r="M96" i="2"/>
  <c r="N61" i="2"/>
  <c r="O50" i="2"/>
  <c r="N85" i="2"/>
  <c r="K97" i="2"/>
  <c r="L62" i="2"/>
  <c r="L58" i="2"/>
  <c r="K93" i="2"/>
  <c r="P94" i="2"/>
  <c r="Q59" i="2"/>
  <c r="H130" i="2"/>
  <c r="H66" i="19"/>
  <c r="G44" i="19"/>
  <c r="F68" i="19"/>
  <c r="F58" i="19"/>
  <c r="N49" i="2"/>
  <c r="M84" i="2"/>
  <c r="M48" i="2"/>
  <c r="L83" i="2"/>
  <c r="O67" i="2"/>
  <c r="N102" i="2"/>
  <c r="K44" i="2"/>
  <c r="K79" i="2" s="1"/>
  <c r="G114" i="2"/>
  <c r="G136" i="2"/>
  <c r="G143" i="2"/>
  <c r="I87" i="2"/>
  <c r="J52" i="2"/>
  <c r="J55" i="2"/>
  <c r="I90" i="2"/>
  <c r="H114" i="2" l="1"/>
  <c r="H115" i="2"/>
  <c r="H113" i="2"/>
  <c r="H143" i="2"/>
  <c r="H145" i="2" s="1"/>
  <c r="H136" i="2"/>
  <c r="H138" i="2" s="1"/>
  <c r="F122" i="2"/>
  <c r="F132" i="2" s="1"/>
  <c r="F149" i="2" s="1"/>
  <c r="O63" i="2"/>
  <c r="N98" i="2"/>
  <c r="M106" i="2"/>
  <c r="N71" i="2"/>
  <c r="K39" i="2"/>
  <c r="L38" i="2"/>
  <c r="L88" i="2"/>
  <c r="M53" i="2"/>
  <c r="P95" i="2"/>
  <c r="Q60" i="2"/>
  <c r="Q95" i="2" s="1"/>
  <c r="N69" i="2"/>
  <c r="M104" i="2"/>
  <c r="Q51" i="2"/>
  <c r="P86" i="2"/>
  <c r="M105" i="2"/>
  <c r="N70" i="2"/>
  <c r="P64" i="2"/>
  <c r="O99" i="2"/>
  <c r="N68" i="2"/>
  <c r="M103" i="2"/>
  <c r="M58" i="2"/>
  <c r="L93" i="2"/>
  <c r="L97" i="2"/>
  <c r="M62" i="2"/>
  <c r="Q94" i="2"/>
  <c r="R94" i="2" s="1"/>
  <c r="R59" i="2"/>
  <c r="R82" i="2"/>
  <c r="R47" i="2"/>
  <c r="O92" i="2"/>
  <c r="P57" i="2"/>
  <c r="P50" i="2"/>
  <c r="O85" i="2"/>
  <c r="M107" i="2"/>
  <c r="N72" i="2"/>
  <c r="N96" i="2"/>
  <c r="O61" i="2"/>
  <c r="Q56" i="2"/>
  <c r="P91" i="2"/>
  <c r="I130" i="2"/>
  <c r="J130" i="2"/>
  <c r="I66" i="19"/>
  <c r="H44" i="19"/>
  <c r="G68" i="19"/>
  <c r="G58" i="19"/>
  <c r="O49" i="2"/>
  <c r="N84" i="2"/>
  <c r="N48" i="2"/>
  <c r="M83" i="2"/>
  <c r="K55" i="2"/>
  <c r="J90" i="2"/>
  <c r="J87" i="2"/>
  <c r="J109" i="2" s="1"/>
  <c r="K52" i="2"/>
  <c r="J74" i="2"/>
  <c r="I109" i="2"/>
  <c r="G116" i="2"/>
  <c r="G146" i="2"/>
  <c r="G145" i="2"/>
  <c r="G144" i="2"/>
  <c r="G138" i="2"/>
  <c r="G139" i="2"/>
  <c r="G137" i="2"/>
  <c r="H139" i="2"/>
  <c r="L44" i="2"/>
  <c r="L79" i="2" s="1"/>
  <c r="P67" i="2"/>
  <c r="O102" i="2"/>
  <c r="H116" i="2" l="1"/>
  <c r="I115" i="2"/>
  <c r="I113" i="2"/>
  <c r="J115" i="2"/>
  <c r="J113" i="2"/>
  <c r="H137" i="2"/>
  <c r="H140" i="2" s="1"/>
  <c r="H144" i="2"/>
  <c r="R60" i="2"/>
  <c r="H146" i="2"/>
  <c r="R95" i="2"/>
  <c r="O71" i="2"/>
  <c r="N106" i="2"/>
  <c r="K74" i="2"/>
  <c r="O98" i="2"/>
  <c r="P63" i="2"/>
  <c r="M38" i="2"/>
  <c r="L39" i="2"/>
  <c r="G120" i="2"/>
  <c r="G121" i="2" s="1"/>
  <c r="G122" i="2" s="1"/>
  <c r="G132" i="2" s="1"/>
  <c r="N104" i="2"/>
  <c r="O69" i="2"/>
  <c r="G147" i="2"/>
  <c r="M88" i="2"/>
  <c r="N53" i="2"/>
  <c r="Q86" i="2"/>
  <c r="R86" i="2" s="1"/>
  <c r="R51" i="2"/>
  <c r="H120" i="2"/>
  <c r="H121" i="2" s="1"/>
  <c r="H122" i="2" s="1"/>
  <c r="H132" i="2" s="1"/>
  <c r="Q91" i="2"/>
  <c r="R56" i="2"/>
  <c r="O72" i="2"/>
  <c r="N107" i="2"/>
  <c r="M93" i="2"/>
  <c r="N58" i="2"/>
  <c r="P92" i="2"/>
  <c r="Q57" i="2"/>
  <c r="Q92" i="2" s="1"/>
  <c r="R91" i="2"/>
  <c r="Q50" i="2"/>
  <c r="P85" i="2"/>
  <c r="N103" i="2"/>
  <c r="O68" i="2"/>
  <c r="N105" i="2"/>
  <c r="O70" i="2"/>
  <c r="P61" i="2"/>
  <c r="O96" i="2"/>
  <c r="N62" i="2"/>
  <c r="M97" i="2"/>
  <c r="G140" i="2"/>
  <c r="P99" i="2"/>
  <c r="Q64" i="2"/>
  <c r="K130" i="2"/>
  <c r="J66" i="19"/>
  <c r="K66" i="19"/>
  <c r="I44" i="19"/>
  <c r="H68" i="19"/>
  <c r="H58" i="19"/>
  <c r="O84" i="2"/>
  <c r="P49" i="2"/>
  <c r="O48" i="2"/>
  <c r="N83" i="2"/>
  <c r="Q67" i="2"/>
  <c r="Q102" i="2" s="1"/>
  <c r="P102" i="2"/>
  <c r="M44" i="2"/>
  <c r="M79" i="2" s="1"/>
  <c r="J143" i="2"/>
  <c r="J136" i="2"/>
  <c r="J114" i="2"/>
  <c r="I136" i="2"/>
  <c r="I143" i="2"/>
  <c r="I114" i="2"/>
  <c r="L52" i="2"/>
  <c r="K87" i="2"/>
  <c r="L55" i="2"/>
  <c r="K90" i="2"/>
  <c r="H147" i="2" l="1"/>
  <c r="H149" i="2" s="1"/>
  <c r="P98" i="2"/>
  <c r="Q63" i="2"/>
  <c r="Q98" i="2" s="1"/>
  <c r="O106" i="2"/>
  <c r="P71" i="2"/>
  <c r="R98" i="2"/>
  <c r="N38" i="2"/>
  <c r="M39" i="2"/>
  <c r="R102" i="2"/>
  <c r="N88" i="2"/>
  <c r="O53" i="2"/>
  <c r="P69" i="2"/>
  <c r="O104" i="2"/>
  <c r="R57" i="2"/>
  <c r="O105" i="2"/>
  <c r="P70" i="2"/>
  <c r="R92" i="2"/>
  <c r="Q99" i="2"/>
  <c r="R99" i="2" s="1"/>
  <c r="R64" i="2"/>
  <c r="N93" i="2"/>
  <c r="O58" i="2"/>
  <c r="O103" i="2"/>
  <c r="P68" i="2"/>
  <c r="N97" i="2"/>
  <c r="O62" i="2"/>
  <c r="P72" i="2"/>
  <c r="O107" i="2"/>
  <c r="Q85" i="2"/>
  <c r="R85" i="2" s="1"/>
  <c r="R50" i="2"/>
  <c r="R81" i="2"/>
  <c r="R46" i="2"/>
  <c r="R67" i="2"/>
  <c r="P96" i="2"/>
  <c r="Q61" i="2"/>
  <c r="L130" i="2"/>
  <c r="N63" i="19"/>
  <c r="N66" i="19" s="1"/>
  <c r="J44" i="19"/>
  <c r="I58" i="19"/>
  <c r="I68" i="19"/>
  <c r="Q49" i="2"/>
  <c r="P84" i="2"/>
  <c r="P48" i="2"/>
  <c r="O83" i="2"/>
  <c r="M55" i="2"/>
  <c r="L90" i="2"/>
  <c r="K109" i="2"/>
  <c r="M52" i="2"/>
  <c r="L87" i="2"/>
  <c r="L74" i="2"/>
  <c r="I145" i="2"/>
  <c r="I144" i="2"/>
  <c r="I146" i="2"/>
  <c r="I116" i="2"/>
  <c r="I137" i="2"/>
  <c r="I138" i="2"/>
  <c r="I139" i="2"/>
  <c r="G149" i="2"/>
  <c r="J139" i="2"/>
  <c r="J138" i="2"/>
  <c r="J137" i="2"/>
  <c r="J116" i="2"/>
  <c r="J145" i="2"/>
  <c r="J144" i="2"/>
  <c r="J146" i="2"/>
  <c r="N44" i="2"/>
  <c r="N79" i="2" s="1"/>
  <c r="K115" i="2" l="1"/>
  <c r="K113" i="2"/>
  <c r="L109" i="2"/>
  <c r="R63" i="2"/>
  <c r="P106" i="2"/>
  <c r="Q71" i="2"/>
  <c r="Q106" i="2" s="1"/>
  <c r="R71" i="2"/>
  <c r="M74" i="2"/>
  <c r="N39" i="2"/>
  <c r="O38" i="2"/>
  <c r="Q69" i="2"/>
  <c r="Q104" i="2" s="1"/>
  <c r="P104" i="2"/>
  <c r="O88" i="2"/>
  <c r="P53" i="2"/>
  <c r="J140" i="2"/>
  <c r="I147" i="2"/>
  <c r="O93" i="2"/>
  <c r="P58" i="2"/>
  <c r="P107" i="2"/>
  <c r="Q72" i="2"/>
  <c r="P62" i="2"/>
  <c r="O97" i="2"/>
  <c r="Q70" i="2"/>
  <c r="Q105" i="2" s="1"/>
  <c r="P105" i="2"/>
  <c r="I140" i="2"/>
  <c r="Q96" i="2"/>
  <c r="R96" i="2" s="1"/>
  <c r="R61" i="2"/>
  <c r="Q68" i="2"/>
  <c r="P103" i="2"/>
  <c r="M130" i="2"/>
  <c r="K44" i="19"/>
  <c r="J58" i="19"/>
  <c r="J68" i="19"/>
  <c r="R49" i="2"/>
  <c r="Q84" i="2"/>
  <c r="R84" i="2" s="1"/>
  <c r="I120" i="2"/>
  <c r="I121" i="2" s="1"/>
  <c r="I122" i="2" s="1"/>
  <c r="I132" i="2" s="1"/>
  <c r="J147" i="2"/>
  <c r="P83" i="2"/>
  <c r="Q48" i="2"/>
  <c r="O44" i="2"/>
  <c r="O79" i="2" s="1"/>
  <c r="J120" i="2"/>
  <c r="N52" i="2"/>
  <c r="M87" i="2"/>
  <c r="K136" i="2"/>
  <c r="K114" i="2"/>
  <c r="K143" i="2"/>
  <c r="N55" i="2"/>
  <c r="M90" i="2"/>
  <c r="L143" i="2" l="1"/>
  <c r="L113" i="2"/>
  <c r="L115" i="2"/>
  <c r="L136" i="2"/>
  <c r="L139" i="2" s="1"/>
  <c r="L114" i="2"/>
  <c r="L116" i="2" s="1"/>
  <c r="R106" i="2"/>
  <c r="R69" i="2"/>
  <c r="P38" i="2"/>
  <c r="O39" i="2"/>
  <c r="P88" i="2"/>
  <c r="Q53" i="2"/>
  <c r="R70" i="2"/>
  <c r="R104" i="2"/>
  <c r="Q103" i="2"/>
  <c r="R103" i="2" s="1"/>
  <c r="R68" i="2"/>
  <c r="P97" i="2"/>
  <c r="Q62" i="2"/>
  <c r="Q107" i="2"/>
  <c r="R107" i="2" s="1"/>
  <c r="R72" i="2"/>
  <c r="P93" i="2"/>
  <c r="Q58" i="2"/>
  <c r="R105" i="2"/>
  <c r="N130" i="2"/>
  <c r="L44" i="19"/>
  <c r="K58" i="19"/>
  <c r="K68" i="19"/>
  <c r="Q83" i="2"/>
  <c r="R83" i="2" s="1"/>
  <c r="R48" i="2"/>
  <c r="O55" i="2"/>
  <c r="N90" i="2"/>
  <c r="K144" i="2"/>
  <c r="K146" i="2"/>
  <c r="K145" i="2"/>
  <c r="K139" i="2"/>
  <c r="K138" i="2"/>
  <c r="K137" i="2"/>
  <c r="K116" i="2"/>
  <c r="M109" i="2"/>
  <c r="O52" i="2"/>
  <c r="N87" i="2"/>
  <c r="N74" i="2"/>
  <c r="I149" i="2"/>
  <c r="J121" i="2"/>
  <c r="J122" i="2" s="1"/>
  <c r="J132" i="2" s="1"/>
  <c r="L145" i="2"/>
  <c r="L146" i="2"/>
  <c r="L144" i="2"/>
  <c r="L137" i="2"/>
  <c r="P44" i="2"/>
  <c r="P79" i="2" s="1"/>
  <c r="O74" i="2" l="1"/>
  <c r="M113" i="2"/>
  <c r="M115" i="2"/>
  <c r="L138" i="2"/>
  <c r="L120" i="2" s="1"/>
  <c r="P39" i="2"/>
  <c r="Q38" i="2"/>
  <c r="R53" i="2"/>
  <c r="Q88" i="2"/>
  <c r="R88" i="2" s="1"/>
  <c r="N109" i="2"/>
  <c r="K120" i="2"/>
  <c r="K121" i="2" s="1"/>
  <c r="K122" i="2" s="1"/>
  <c r="K132" i="2" s="1"/>
  <c r="L140" i="2"/>
  <c r="Q93" i="2"/>
  <c r="R93" i="2" s="1"/>
  <c r="R58" i="2"/>
  <c r="Q97" i="2"/>
  <c r="R97" i="2" s="1"/>
  <c r="R62" i="2"/>
  <c r="R128" i="2"/>
  <c r="O130" i="2"/>
  <c r="L68" i="19"/>
  <c r="L58" i="19"/>
  <c r="M44" i="19"/>
  <c r="N44" i="19"/>
  <c r="L147" i="2"/>
  <c r="K140" i="2"/>
  <c r="K147" i="2"/>
  <c r="R80" i="2"/>
  <c r="R45" i="2"/>
  <c r="Q44" i="2"/>
  <c r="Q79" i="2" s="1"/>
  <c r="J149" i="2"/>
  <c r="P52" i="2"/>
  <c r="O87" i="2"/>
  <c r="M136" i="2"/>
  <c r="M114" i="2"/>
  <c r="M143" i="2"/>
  <c r="P55" i="2"/>
  <c r="O90" i="2"/>
  <c r="N113" i="2" l="1"/>
  <c r="N115" i="2"/>
  <c r="R44" i="2"/>
  <c r="N143" i="2"/>
  <c r="N144" i="2" s="1"/>
  <c r="N114" i="2"/>
  <c r="Q39" i="2"/>
  <c r="R38" i="2"/>
  <c r="R39" i="2" s="1"/>
  <c r="N136" i="2"/>
  <c r="N138" i="2" s="1"/>
  <c r="L121" i="2"/>
  <c r="L122" i="2" s="1"/>
  <c r="L132" i="2" s="1"/>
  <c r="L149" i="2" s="1"/>
  <c r="P130" i="2"/>
  <c r="R125" i="2"/>
  <c r="N58" i="19"/>
  <c r="M68" i="19"/>
  <c r="M58" i="19"/>
  <c r="Q55" i="2"/>
  <c r="Q90" i="2" s="1"/>
  <c r="P90" i="2"/>
  <c r="R90" i="2" s="1"/>
  <c r="R55" i="2"/>
  <c r="K149" i="2"/>
  <c r="M116" i="2"/>
  <c r="M146" i="2"/>
  <c r="M145" i="2"/>
  <c r="M144" i="2"/>
  <c r="M139" i="2"/>
  <c r="M137" i="2"/>
  <c r="M138" i="2"/>
  <c r="O109" i="2"/>
  <c r="Q52" i="2"/>
  <c r="Q87" i="2" s="1"/>
  <c r="P87" i="2"/>
  <c r="P74" i="2"/>
  <c r="N116" i="2" l="1"/>
  <c r="O113" i="2"/>
  <c r="O115" i="2"/>
  <c r="N145" i="2"/>
  <c r="N146" i="2"/>
  <c r="N68" i="19"/>
  <c r="N73" i="19" s="1"/>
  <c r="N137" i="2"/>
  <c r="N139" i="2"/>
  <c r="Q74" i="2"/>
  <c r="R74" i="2" s="1"/>
  <c r="R87" i="2"/>
  <c r="M140" i="2"/>
  <c r="P109" i="2"/>
  <c r="R52" i="2"/>
  <c r="R126" i="2"/>
  <c r="R130" i="2" s="1"/>
  <c r="Q130" i="2"/>
  <c r="M120" i="2"/>
  <c r="M121" i="2" s="1"/>
  <c r="M122" i="2" s="1"/>
  <c r="M132" i="2" s="1"/>
  <c r="M147" i="2"/>
  <c r="N120" i="2"/>
  <c r="N121" i="2" s="1"/>
  <c r="Q109" i="2"/>
  <c r="R79" i="2"/>
  <c r="O114" i="2"/>
  <c r="O136" i="2"/>
  <c r="O143" i="2"/>
  <c r="P143" i="2" l="1"/>
  <c r="P146" i="2" s="1"/>
  <c r="P115" i="2"/>
  <c r="P113" i="2"/>
  <c r="Q115" i="2"/>
  <c r="Q114" i="2"/>
  <c r="Q113" i="2"/>
  <c r="N147" i="2"/>
  <c r="N140" i="2"/>
  <c r="R109" i="2"/>
  <c r="P114" i="2"/>
  <c r="P136" i="2"/>
  <c r="P139" i="2" s="1"/>
  <c r="N122" i="2"/>
  <c r="N132" i="2" s="1"/>
  <c r="M149" i="2"/>
  <c r="O146" i="2"/>
  <c r="O145" i="2"/>
  <c r="O144" i="2"/>
  <c r="O116" i="2"/>
  <c r="O137" i="2"/>
  <c r="O139" i="2"/>
  <c r="O138" i="2"/>
  <c r="Q143" i="2"/>
  <c r="Q136" i="2"/>
  <c r="R115" i="2" l="1"/>
  <c r="P145" i="2"/>
  <c r="P144" i="2"/>
  <c r="P116" i="2"/>
  <c r="P138" i="2"/>
  <c r="N149" i="2"/>
  <c r="P137" i="2"/>
  <c r="P140" i="2" s="1"/>
  <c r="O140" i="2"/>
  <c r="O147" i="2"/>
  <c r="O120" i="2"/>
  <c r="O121" i="2" s="1"/>
  <c r="R114" i="2"/>
  <c r="Q138" i="2"/>
  <c r="Q139" i="2"/>
  <c r="Q137" i="2"/>
  <c r="R136" i="2"/>
  <c r="Q116" i="2"/>
  <c r="R113" i="2"/>
  <c r="Q144" i="2"/>
  <c r="Q145" i="2"/>
  <c r="Q146" i="2"/>
  <c r="R143" i="2"/>
  <c r="R146" i="2" s="1"/>
  <c r="P147" i="2" l="1"/>
  <c r="P120" i="2"/>
  <c r="P121" i="2" s="1"/>
  <c r="Q147" i="2"/>
  <c r="O122" i="2"/>
  <c r="O132" i="2" s="1"/>
  <c r="O149" i="2" s="1"/>
  <c r="Q140" i="2"/>
  <c r="R116" i="2"/>
  <c r="R145" i="2"/>
  <c r="R144" i="2"/>
  <c r="R139" i="2"/>
  <c r="R138" i="2"/>
  <c r="R137" i="2"/>
  <c r="Q120" i="2"/>
  <c r="P122" i="2" l="1"/>
  <c r="P132" i="2" s="1"/>
  <c r="P149" i="2" s="1"/>
  <c r="R147" i="2"/>
  <c r="R140" i="2"/>
  <c r="Q121" i="2"/>
  <c r="R121" i="2" s="1"/>
  <c r="R120" i="2"/>
  <c r="R122" i="2" l="1"/>
  <c r="Q122" i="2"/>
  <c r="Q132" i="2" s="1"/>
  <c r="Q149" i="2" s="1"/>
  <c r="R132" i="2" l="1"/>
  <c r="R14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Marilda</author>
    <author>Marilda Peixoto de Melo</author>
  </authors>
  <commentList>
    <comment ref="B5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 1ª parcela poderá ser paga em qualquer mês de 01/02/a 30/11/17;
2ª parcela deverá ser paga até dia 20/12/17.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5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Se possuir CEBAS, DEVE APRESENTA-LO, DO CONTRÁRIO DEVER FAZER O CALCULO 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2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Para calculo das férias de 1/3, o salário já está provisionado no ano de 12 meses . </t>
        </r>
      </text>
    </comment>
    <comment ref="B73" authorId="1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Entenda como Pssoa Juridica todos os serviços tomados que emita NF, portanto o MEI tb. Deve ser relacionado neste campo.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Marilda Peixoto de Melo</author>
  </authors>
  <commentList>
    <comment ref="E7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EX. CELETISTA;
</t>
        </r>
      </text>
    </comment>
    <comment ref="G7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Ex.: Salário sem anuenio ou qualquer outra vantagem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H42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keila Avila</t>
        </r>
        <r>
          <rPr>
            <sz val="9"/>
            <color indexed="81"/>
            <rFont val="Segoe UI"/>
            <family val="2"/>
          </rPr>
          <t xml:space="preserve">
PROVISÃO DE DISSIDIO COM 6% para março 2023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Marilda Peixoto de Melo</author>
  </authors>
  <commentList>
    <comment ref="J1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O preço médio é o que deverá constar do Plano de Trabalho.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Marilda Peixoto de Melo</author>
  </authors>
  <commentList>
    <comment ref="J1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O preço médio é o que deverá constar do Plano de Trabalho.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Marilda</author>
    <author>Marilda Peixoto de Melo</author>
  </authors>
  <commentList>
    <comment ref="A47" authorId="0" shapeId="0" xr:uid="{00000000-0006-0000-0700-000001000000}">
      <text>
        <r>
          <rPr>
            <sz val="9"/>
            <color indexed="81"/>
            <rFont val="Tahoma"/>
            <family val="2"/>
          </rPr>
          <t xml:space="preserve">Indicar os serviços tomados, indicando a meta.
Esta contratação terá custo de 20% a título  de encargos previdenciários, que será calculado com fórmula automaticamente.
</t>
        </r>
      </text>
    </comment>
    <comment ref="A56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Quando o aluguel for de locatário pessoa física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0" authorId="1" shapeId="0" xr:uid="{00000000-0006-0000-0700-000003000000}">
      <text>
        <r>
          <rPr>
            <sz val="9"/>
            <color indexed="81"/>
            <rFont val="Tahoma"/>
            <family val="2"/>
          </rPr>
          <t xml:space="preserve">Ex.
Agua, energia eletrica, telefone/Internet
</t>
        </r>
      </text>
    </comment>
    <comment ref="A61" authorId="1" shapeId="0" xr:uid="{00000000-0006-0000-0700-000004000000}">
      <text>
        <r>
          <rPr>
            <sz val="9"/>
            <color indexed="81"/>
            <rFont val="Tahoma"/>
            <family val="2"/>
          </rPr>
          <t>Preencher planilha de cotação e informar o preço médio do item nesta planilha:
Fatura Telefone informando o número da linha;
Fatura Internet, informando qual provedor;
Fatura de Energia;
Aluguel quando se tratar de locatário pessoa juridica, refletir reajuste cf. contrato (deverá ter contrato).
Assessoria Contábil , refletir reajuste cf. contrato (deverá ter contrato).
Contratações outras que houver.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Marilda Peixoto de Melo</author>
  </authors>
  <commentList>
    <comment ref="B7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Identificar cada item com as metas correspondentes no Plano de Trabalho.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Marilda Peixoto de Melo</author>
  </authors>
  <commentList>
    <comment ref="B26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Este valor não poderá ser inferior nem superior ao valor da percapta.
</t>
        </r>
      </text>
    </comment>
  </commentList>
</comments>
</file>

<file path=xl/sharedStrings.xml><?xml version="1.0" encoding="utf-8"?>
<sst xmlns="http://schemas.openxmlformats.org/spreadsheetml/2006/main" count="850" uniqueCount="351">
  <si>
    <t>ANEXO II</t>
  </si>
  <si>
    <t>PLANO DE TRABALHO</t>
  </si>
  <si>
    <t>1.1. CRONOGRAMA DE EXECUÇÃO/METAS</t>
  </si>
  <si>
    <t>1.1.1.</t>
  </si>
  <si>
    <t>1.1.2. Descrição das Metas a serem atingidas</t>
  </si>
  <si>
    <t>1.1.3. Mensuração Metas - Quantitativas</t>
  </si>
  <si>
    <t>1.1.4. Duração</t>
  </si>
  <si>
    <t>OBJETIVO ESPECÍFICO</t>
  </si>
  <si>
    <t>META</t>
  </si>
  <si>
    <t>Quantidade</t>
  </si>
  <si>
    <t>Unidade de Medida</t>
  </si>
  <si>
    <t>Indicadores de cumprimento da meta</t>
  </si>
  <si>
    <t>Monitoramento (meios de verificação)</t>
  </si>
  <si>
    <t>Valor</t>
  </si>
  <si>
    <t>Início</t>
  </si>
  <si>
    <t>Término</t>
  </si>
  <si>
    <t>OE 01</t>
  </si>
  <si>
    <t>MQ 1</t>
  </si>
  <si>
    <t>100%  das matrículas previstas no termo de referência de colaboração</t>
  </si>
  <si>
    <t>MQ 2</t>
  </si>
  <si>
    <t>75% de assiduidade da criança</t>
  </si>
  <si>
    <t>OE 02</t>
  </si>
  <si>
    <t>100% de todos os Indicadores de Qualidade do MEC</t>
  </si>
  <si>
    <t>70% de satisfação das famílias atendidas</t>
  </si>
  <si>
    <t>OE 03</t>
  </si>
  <si>
    <t>100% dos Indicadores de Qualidade do MEC</t>
  </si>
  <si>
    <t>100% dos registros individuais e coletivos das crianças</t>
  </si>
  <si>
    <t>OE 04</t>
  </si>
  <si>
    <t>100% de cumprimento do cardápio fornecido pelo Departamento de Alimentação Escolar</t>
  </si>
  <si>
    <t>100% de incentivo à mudança de hábito através da Alimentação Saudável</t>
  </si>
  <si>
    <t>OE 05</t>
  </si>
  <si>
    <t>100% de contratação de funcionários qualificados para a função</t>
  </si>
  <si>
    <t>100% do cumprimento semanal em Horário de Trabalho Pedagógico Coletivo</t>
  </si>
  <si>
    <t>OE 06</t>
  </si>
  <si>
    <t>100 % de adequação do Quadro de funcionários administrativos, de acord com os módulos</t>
  </si>
  <si>
    <t>100% de adequação do Quadro de funcionários pedagógicos, de acordo com os módulos</t>
  </si>
  <si>
    <t>OE 07</t>
  </si>
  <si>
    <t>100% de adequações arquitetônicas para pessoas com deficiência</t>
  </si>
  <si>
    <t>Obs.: A planilha apresenta itens mensuráveis em valores, estabelecidos após fechamento do cálculo para o atendimento de XX crianças e itens imensuráveis.</t>
  </si>
  <si>
    <t xml:space="preserve"> 1.2. CRONOGRAMA DE APLICAÇÃO DETALHADO DOS RECURSOS</t>
  </si>
  <si>
    <t>ANO 1</t>
  </si>
  <si>
    <t xml:space="preserve"> ANO 2</t>
  </si>
  <si>
    <t xml:space="preserve"> ANO 3 (NÃO PREENCHER)</t>
  </si>
  <si>
    <t>1.2.1. Pessoal Celetista</t>
  </si>
  <si>
    <t>1º Quadrimestre</t>
  </si>
  <si>
    <t>2º Quadrimestre</t>
  </si>
  <si>
    <t>3º Quadrimestre</t>
  </si>
  <si>
    <t>Total</t>
  </si>
  <si>
    <t>Meta</t>
  </si>
  <si>
    <t>Cargos / Função</t>
  </si>
  <si>
    <t>Jan a Abr</t>
  </si>
  <si>
    <t>Mai a Ago</t>
  </si>
  <si>
    <t>Set a Dez</t>
  </si>
  <si>
    <t>ano 1</t>
  </si>
  <si>
    <t>ano 2</t>
  </si>
  <si>
    <t>ano 3</t>
  </si>
  <si>
    <t>Total 1+2+3</t>
  </si>
  <si>
    <t xml:space="preserve">Celetistas </t>
  </si>
  <si>
    <t>Educador  Terceiro Setor</t>
  </si>
  <si>
    <t>Auxiliar de Educação Infantil/ADI</t>
  </si>
  <si>
    <t>Professor de Educação Infantil - Terceiro Setor</t>
  </si>
  <si>
    <t>Oficial de Escola</t>
  </si>
  <si>
    <t>Cozinheira</t>
  </si>
  <si>
    <t>Auxiliar de Cozinha</t>
  </si>
  <si>
    <t>Diretor de Escola</t>
  </si>
  <si>
    <t>Coordenador Pedagógico</t>
  </si>
  <si>
    <t>Zelador de Escola</t>
  </si>
  <si>
    <t>Servente de Escola</t>
  </si>
  <si>
    <t>Soma da remuneração</t>
  </si>
  <si>
    <t>Encargos Patronal</t>
  </si>
  <si>
    <t>aliquota</t>
  </si>
  <si>
    <t>INSS        26,50% (      )   ou  CEBAS     (      )</t>
  </si>
  <si>
    <t xml:space="preserve">FGTS         8,00% </t>
  </si>
  <si>
    <t xml:space="preserve">PIS             1,00% </t>
  </si>
  <si>
    <t>Soma dos Encargos</t>
  </si>
  <si>
    <t>Rescisão</t>
  </si>
  <si>
    <t xml:space="preserve">Rescisão Pessoal </t>
  </si>
  <si>
    <t xml:space="preserve">Multa sobre FGTS  </t>
  </si>
  <si>
    <t xml:space="preserve">Correção 3% a.a </t>
  </si>
  <si>
    <t>Soma dos Diretos</t>
  </si>
  <si>
    <t>Benefícios</t>
  </si>
  <si>
    <t>Vale Transporte - excesso de 6% Salário</t>
  </si>
  <si>
    <t>Cesta Básica</t>
  </si>
  <si>
    <t xml:space="preserve">Soma Benefícios </t>
  </si>
  <si>
    <t>Provisão de 13º Salário</t>
  </si>
  <si>
    <t>13º Salário - 1/12) ou 0,083333 -  Cálculo pelo acumulado</t>
  </si>
  <si>
    <t xml:space="preserve">Encargos sobre 13º Salário </t>
  </si>
  <si>
    <t>INSS - de 13º salário    26,50% (     )  CEBAS  (        )</t>
  </si>
  <si>
    <t>FGTS de 13º salário      8,00%</t>
  </si>
  <si>
    <t>PIS de 13º salário         1,00%</t>
  </si>
  <si>
    <t xml:space="preserve">Soma  do 13º + encargos 13º </t>
  </si>
  <si>
    <t>Provisão de Férias</t>
  </si>
  <si>
    <t xml:space="preserve">Constitucional - (1/3/12   ou  0,027777778 </t>
  </si>
  <si>
    <t xml:space="preserve">Encargos sobre  1 /3  Férias  </t>
  </si>
  <si>
    <t>INSS - de Férias  26,50% (      )   OU CEBAS (      )</t>
  </si>
  <si>
    <t>FGTS de Férias     8,00%</t>
  </si>
  <si>
    <t>PIS de Férias        1,00%</t>
  </si>
  <si>
    <t xml:space="preserve">Soma  das férias 1/3 + encargos férias </t>
  </si>
  <si>
    <t xml:space="preserve">Total Pessoal </t>
  </si>
  <si>
    <t xml:space="preserve"> ANO 1</t>
  </si>
  <si>
    <t xml:space="preserve"> ANO 3</t>
  </si>
  <si>
    <t>1.2.2. Serviços de Terceiros (Pessoa Jurídica) - FATURA / NF</t>
  </si>
  <si>
    <t>Descrição detalhada</t>
  </si>
  <si>
    <t xml:space="preserve">Serviços de Terceiros - PJ </t>
  </si>
  <si>
    <t xml:space="preserve">Soma dos Serviços </t>
  </si>
  <si>
    <t>Serv. Terc. PJ com a Manutenção das Atividades</t>
  </si>
  <si>
    <t>Concessionária de Serviços (Água, Energia, Telefone, Internet)</t>
  </si>
  <si>
    <t>Contador</t>
  </si>
  <si>
    <t>Serv. de Manutenção (Pequenos reparos e consertos)</t>
  </si>
  <si>
    <t>Total Serv. P.Juridica</t>
  </si>
  <si>
    <t>1.2.3. Serviços de Terceiros (Pessoa Física) - RECIBO</t>
  </si>
  <si>
    <t>Serv. Terc.  PF</t>
  </si>
  <si>
    <t xml:space="preserve">Soma dos Serviços - PF  </t>
  </si>
  <si>
    <t xml:space="preserve">Encargos terceiros </t>
  </si>
  <si>
    <t>INSS 20% PF  -  dos  Indiretos</t>
  </si>
  <si>
    <t>Soma dos Encargos  Cota Patronal - P. Física</t>
  </si>
  <si>
    <t>Aliquota</t>
  </si>
  <si>
    <t>1.2.4. Material de Consumo</t>
  </si>
  <si>
    <t xml:space="preserve">Soma das Desp. de Consumo </t>
  </si>
  <si>
    <t xml:space="preserve">TOTAL DAS DESP. DE CUSTEIO </t>
  </si>
  <si>
    <t>1.2.5. Material Permanente aplicados às atividades pedagógicas</t>
  </si>
  <si>
    <t>Material Permanente envolvido Diretamente com Atividades Pedagógica</t>
  </si>
  <si>
    <t>Soma Material Permanente - pedagógica</t>
  </si>
  <si>
    <t>Material Permanente Envolvido com a Manutenção das Atividades</t>
  </si>
  <si>
    <t>Soma Material Permanente - Manutenção das atividades</t>
  </si>
  <si>
    <t xml:space="preserve">Total  Desp. de Capital </t>
  </si>
  <si>
    <t>TOTAL GERAL DO PLANO DE TRABALHO</t>
  </si>
  <si>
    <t>PERCAPTA em R$</t>
  </si>
  <si>
    <t>QTE DE ATENDIDOS</t>
  </si>
  <si>
    <t>TOTAL MÊS DA PERCAPTA</t>
  </si>
  <si>
    <t>CONFERÊNCIA ======&gt;</t>
  </si>
  <si>
    <t>NOME DA OSC:</t>
  </si>
  <si>
    <t xml:space="preserve">CNPJ: </t>
  </si>
  <si>
    <t>ENDEREÇO DA SEDE</t>
  </si>
  <si>
    <t>1.2.1. QUADRO DE PESSOAL CELETISTA (Detalhamento)</t>
  </si>
  <si>
    <t>SALÁRIO EM R$</t>
  </si>
  <si>
    <t>QTE</t>
  </si>
  <si>
    <t>FUNÇÃO</t>
  </si>
  <si>
    <t>FORMAÇÃO</t>
  </si>
  <si>
    <t>VÍNCULO EMPREGATÍCIOS</t>
  </si>
  <si>
    <t>DATA BASE</t>
  </si>
  <si>
    <t>BASE OU CONTRATUAL</t>
  </si>
  <si>
    <t>MÉDIA DE MERCADO</t>
  </si>
  <si>
    <t>FONTE DE PESQUISA</t>
  </si>
  <si>
    <t>VIGÊNCIA:</t>
  </si>
  <si>
    <t>1.2.1.1. PLANILHA  PESSOAL CELETISTAS (Quantidade)</t>
  </si>
  <si>
    <t xml:space="preserve">CATEGORIA 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</si>
  <si>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</si>
  <si>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</si>
  <si>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</si>
  <si>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</si>
  <si>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</si>
  <si>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</si>
  <si>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</si>
  <si>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</si>
  <si>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</si>
  <si>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</si>
  <si>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</si>
  <si>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</si>
  <si>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 xml:space="preserve">TOTAL NO ANO </t>
  </si>
  <si>
    <t>QUANTIDADE DE FUNCIONÁRIOS</t>
  </si>
  <si>
    <t>SOMA</t>
  </si>
  <si>
    <t>1.2.1.2. PLANILHA  PESSOAL CELETISTAS (Salário)</t>
  </si>
  <si>
    <t>Nome</t>
  </si>
  <si>
    <t>Função</t>
  </si>
  <si>
    <t>Data Admissão</t>
  </si>
  <si>
    <t>Salário</t>
  </si>
  <si>
    <t>SALÁRIO EM R$ POR CATEGORIA</t>
  </si>
  <si>
    <t>MAYARA MARIA DA SILVA</t>
  </si>
  <si>
    <t>AJUDANTE DE COZINHA</t>
  </si>
  <si>
    <t>REGINA CELIA GOMES DE ANDRADE</t>
  </si>
  <si>
    <t>AJUDANTE DE COZINHA/CONTRATO TEMPORÁRIO</t>
  </si>
  <si>
    <t>FABIANE DOS SANTOS</t>
  </si>
  <si>
    <t>AUXILIAR DE EDUCACAO INFANTIL</t>
  </si>
  <si>
    <t>FRANCILANDIA SOUSA SILVA</t>
  </si>
  <si>
    <t>ISABEL BESSE PEREIRA</t>
  </si>
  <si>
    <t>JACIARA SILVA DE ASSIS</t>
  </si>
  <si>
    <t>JUCIMARA ARAUJO SILVA</t>
  </si>
  <si>
    <t>LETICIA MARIA DA SILVA</t>
  </si>
  <si>
    <t>TALITA</t>
  </si>
  <si>
    <t>COORD. PEDAGOGICO(A)</t>
  </si>
  <si>
    <t>DIANA SILVA DOS SANTOS</t>
  </si>
  <si>
    <t>MARIA DO AMPARO DOS SANTOS ANTUNES</t>
  </si>
  <si>
    <t>COZINHEIRO(A)</t>
  </si>
  <si>
    <t>MICHELLE CAMPOS SOUZA</t>
  </si>
  <si>
    <t>ANA LUCIA VIEIRA DA SILVA</t>
  </si>
  <si>
    <t>DIRETOR(A) PEDAGOGICO(A)</t>
  </si>
  <si>
    <t>ESTER TAVARES DE JESUS</t>
  </si>
  <si>
    <t>EDUCADOR(A) 3º SETOR</t>
  </si>
  <si>
    <t>LUCIANA RODRIGUES DOS SANTOS</t>
  </si>
  <si>
    <t>ANDREA REGINA DA SILVA</t>
  </si>
  <si>
    <t>OFICIAL DE ESCOLA</t>
  </si>
  <si>
    <t>ADRIANA DE OLIVEIRA DE ARAUJO</t>
  </si>
  <si>
    <t>PROF(A) EDUC INFANTIL 3º SETOR</t>
  </si>
  <si>
    <t>ALINE MARIANA VENSEGUERRA RODRIGUES</t>
  </si>
  <si>
    <t>CAMILA DE OLIVEIRA RICARDO</t>
  </si>
  <si>
    <t>JHENIFER MATOS DE SOUZA</t>
  </si>
  <si>
    <t>JOSEFA GOMES DA SILVA</t>
  </si>
  <si>
    <t>LILIANE DE SANTANA GOMES DE SOUZA</t>
  </si>
  <si>
    <t>ROBERTA ANDRADE DA SILVA</t>
  </si>
  <si>
    <t>SOLANGE MARIA DE VASCONCELOS</t>
  </si>
  <si>
    <t>VALERIA DOS SANTOS</t>
  </si>
  <si>
    <t>ADRIANA DIAS</t>
  </si>
  <si>
    <t>SERVENTE DE ESCOLA</t>
  </si>
  <si>
    <t>MARIA CELIA DO SANTOS RIBEIRO</t>
  </si>
  <si>
    <t>RENATO MORAIS SOBRINHO</t>
  </si>
  <si>
    <t>ZELADOR</t>
  </si>
  <si>
    <t>1.2.1.3. PLANILHA  PESSOAL CELETISTAS (Total por Categoria)</t>
  </si>
  <si>
    <t>TOTAL DA FOLHA POR CATEGORIA</t>
  </si>
  <si>
    <t>1.2.1.3.1. ENCARGOS</t>
  </si>
  <si>
    <t>ALIQUOTA</t>
  </si>
  <si>
    <t>Encargos patronal - CEBAS=&gt;</t>
  </si>
  <si>
    <t>N</t>
  </si>
  <si>
    <t>S</t>
  </si>
  <si>
    <t>FGTS</t>
  </si>
  <si>
    <t>PIS</t>
  </si>
  <si>
    <t xml:space="preserve">SOMA </t>
  </si>
  <si>
    <t>1.2.1.3.2. RESCISÃO</t>
  </si>
  <si>
    <t xml:space="preserve">Rescisão </t>
  </si>
  <si>
    <t>1.2.1.3.3. BENEFÍCIOS</t>
  </si>
  <si>
    <t>Vale Transporte</t>
  </si>
  <si>
    <t>Cesta Basica</t>
  </si>
  <si>
    <t>Prêmios</t>
  </si>
  <si>
    <t>SUBTOTAL  DESP. COM PESSOAL</t>
  </si>
  <si>
    <t>1.2.1.3.4. PROVISÕES do 13º Salário</t>
  </si>
  <si>
    <t xml:space="preserve">13º Salário </t>
  </si>
  <si>
    <t>13º Salário</t>
  </si>
  <si>
    <t>INSS</t>
  </si>
  <si>
    <t xml:space="preserve">1.2.1.3.5. PROVISÕES - Férias </t>
  </si>
  <si>
    <t xml:space="preserve">FÉRIAS </t>
  </si>
  <si>
    <t>TOTAL DE PESSOAL CELETISTA</t>
  </si>
  <si>
    <t xml:space="preserve">1.2.2/1.2.3 ESTIMATIVA DE PREÇOS - DE SERVIÇOS DE TERCEIROS </t>
  </si>
  <si>
    <t>Art. 19 § 1º - Planilha demonstrando compatibilidade dos custos estimados e preços praticados no mercado, tais como: Cotações, Tabelas de Preços de Associações Profissionais, Publicações especializadas, outras fontes.</t>
  </si>
  <si>
    <t>SERVIÇOS</t>
  </si>
  <si>
    <t>Nome da Empresa ou do prestador de serviço</t>
  </si>
  <si>
    <t>CNPJ / CPF</t>
  </si>
  <si>
    <t>Site / e-mail</t>
  </si>
  <si>
    <t>Data da Cotação</t>
  </si>
  <si>
    <t>Fone</t>
  </si>
  <si>
    <t>Unidade de Médida</t>
  </si>
  <si>
    <t>Qte.</t>
  </si>
  <si>
    <t>Unit.</t>
  </si>
  <si>
    <t>Preço Médio</t>
  </si>
  <si>
    <t>Obs.: Esta planilha deverá estar acompanhada das referidas cotações</t>
  </si>
  <si>
    <t>1.2.4. ESTIMATIVA DE PREÇOS- DESPESAS DE CONSUMO</t>
  </si>
  <si>
    <t>Art. 19 §1º - Planilha demonstrando compatibilidade dos custos estimados e preços praticados no mercado, tais como: Cotações, Tabelas de Preços de Associações Profissionais, Publicações especializadas, outras fontes.</t>
  </si>
  <si>
    <t>Material</t>
  </si>
  <si>
    <t>Nome da Empresa cotada</t>
  </si>
  <si>
    <t xml:space="preserve">CNPJ </t>
  </si>
  <si>
    <t>Site / EMAIL</t>
  </si>
  <si>
    <t>Cx</t>
  </si>
  <si>
    <t>CNPJ: OSC:</t>
  </si>
  <si>
    <t>1.0 DESPESAS - EM REAIS</t>
  </si>
  <si>
    <t>1.2.2.1. DETALHAMENTO DOS SERVIÇOS DE TERCEIROS PJ</t>
  </si>
  <si>
    <t>SERVIÇOS DE TERCEIROS - PJ</t>
  </si>
  <si>
    <t>TOTAL NO ANO</t>
  </si>
  <si>
    <t>1.2.3.1. DETALHAMENTO DOS SERVIÇOS DE TERCEIROS PF</t>
  </si>
  <si>
    <t>SERVIÇOS DE TERCEIROS - PF</t>
  </si>
  <si>
    <t>ENCARGOS - PATRONAL - 20% INSS</t>
  </si>
  <si>
    <t>SUBTOTAL SERV. TERC. PF</t>
  </si>
  <si>
    <t>Aluguel  qdo se tratar PF</t>
  </si>
  <si>
    <t xml:space="preserve">TOTAL SERV. TERC. PF </t>
  </si>
  <si>
    <t>TOTAL SERVIÇOS DE TERCEIROS</t>
  </si>
  <si>
    <t xml:space="preserve">Serviços de Terceiros  - Utilidade Publica </t>
  </si>
  <si>
    <t>SUBTOTAL</t>
  </si>
  <si>
    <t>TOTAL SOMA</t>
  </si>
  <si>
    <t>CNPJ:</t>
  </si>
  <si>
    <t>ENDEREÇO DA SEDE:</t>
  </si>
  <si>
    <t>1.2.5. PLANILHA PERMANENTE</t>
  </si>
  <si>
    <t>Vigencia:</t>
  </si>
  <si>
    <t>1.2.5.1.  QUANTIDADE    -     DETALHAMENTO DA PLANILHA PERMANENTE</t>
  </si>
  <si>
    <t>DESCRIÇÃO DOS ITENS</t>
  </si>
  <si>
    <t>QUANTIDADES</t>
  </si>
  <si>
    <t>TOTAL</t>
  </si>
  <si>
    <t>1.2.5.2. PREÇO R$    -   DETALHAMENTO DA PLANILHA PERMANENTE</t>
  </si>
  <si>
    <t>PREÇO UNITÁRIO EM  R$</t>
  </si>
  <si>
    <t>1.2.5.3. QUANTIDADES X PREÇO - DETALHAMENTO DA PLANILHA PERMANENTE</t>
  </si>
  <si>
    <t>QUANTIDADES X PREÇO UNITARIO = PREÇO TOTAL POR ITEM</t>
  </si>
  <si>
    <t>Soma</t>
  </si>
  <si>
    <t>1.3. CRONOGRAMA DE DESEMBOLSO FINANCEIRO</t>
  </si>
  <si>
    <t>CONCEDENTE  -  PREFEITURA FONTE 01.200.00</t>
  </si>
  <si>
    <t>Descrição</t>
  </si>
  <si>
    <t>1.2.1. Pessoal - Celetista</t>
  </si>
  <si>
    <t>Encargos</t>
  </si>
  <si>
    <t>Rescisões</t>
  </si>
  <si>
    <t>13º Salário + Encargos</t>
  </si>
  <si>
    <t>Férias + Encargos</t>
  </si>
  <si>
    <t>1.2.2. Serviços Terceiros PJ</t>
  </si>
  <si>
    <t>1.2.3. Serviços Terceiros PF + Quota Patronal</t>
  </si>
  <si>
    <t xml:space="preserve">1.3.1. Ordenador - Despesas de Custeio: 33.50.41  </t>
  </si>
  <si>
    <t>1.2.5. Equipamentos / Móveis</t>
  </si>
  <si>
    <t xml:space="preserve">1.3.2. Ordenador -  Permanente: 44.50.41  </t>
  </si>
  <si>
    <t xml:space="preserve">TOTAL DOS ORDENADORES 33.50.41+44.50.41 </t>
  </si>
  <si>
    <t xml:space="preserve"> PRESTAÇÃO DE CONTAS</t>
  </si>
  <si>
    <t>CAPÍTULO VI - Decreto 11.384/2016 - PMO</t>
  </si>
  <si>
    <t>1 - Prestação de contas Quadrimestral: Seção II - A OSC deverá apresentar em até 10 dias uteis após o encerramento de cada quadrimestre do ano civil;</t>
  </si>
  <si>
    <t>2 - Prestação de contas Anual: Seção III - A OSC deverá apresentar em até o dia 31 de janeiro de cada exercício financeiro seguinte à transferencia dos recurusos;</t>
  </si>
  <si>
    <t>3 -  Prestação de contas Final: Seção IV - A OSC deverá apresntar, sem prejuizo da prestação de contas anual, a prestação de contas final, após o término da vigência da parceria.</t>
  </si>
  <si>
    <t>4 - Parecer Técnico Conclusivo e da Manifestação da Prestação de Contas:  Seção V - O Gestor da parceria emitirá parecer técnico conclusivo de análise da prestação de contas final, que subsidiará a manifestação conclusiva da Autoridade Competente sobre a aprovação ou não das contas.</t>
  </si>
  <si>
    <t>1.4. DECLARAÇÃO</t>
  </si>
  <si>
    <t>Na qualidade de representante legal do Proponente, declaro, para fins de prova junto à Prefeitura do Município de Osasco, para os efeitos e sob as penas da lei, que inexiste qualquer débito em mora ou inadimplência com qualquer órgão ou entidade da administração pública federal,estadual ou municipal, que impeça a transferência de recursos oriundos do Município de Osasco, na forma deste Plano de Trabalho.</t>
  </si>
  <si>
    <t>___________________________</t>
  </si>
  <si>
    <t>Local e Data</t>
  </si>
  <si>
    <t xml:space="preserve">      Proponente</t>
  </si>
  <si>
    <t>Nome do Representante Legal da entidade proponente</t>
  </si>
  <si>
    <t>1.4.1. APROVAÇÃO PELO CONCEDENTE</t>
  </si>
  <si>
    <t>APROVO O PRESENTE PLANO DE TRABALHO</t>
  </si>
  <si>
    <t>Concedente</t>
  </si>
  <si>
    <t>Nome do Secretário Responsável pelo programa ou projeto na Unidade Concedente</t>
  </si>
  <si>
    <t>NOME DA OSC</t>
  </si>
  <si>
    <t>CNPJ</t>
  </si>
  <si>
    <t>PRAZO</t>
  </si>
  <si>
    <t>VIGÊNCIA</t>
  </si>
  <si>
    <t>PRESIDENTE</t>
  </si>
  <si>
    <t>DATA:</t>
  </si>
  <si>
    <t>CONTATO</t>
  </si>
  <si>
    <t>EMAIL</t>
  </si>
  <si>
    <t>Multa 40% - FGTS</t>
  </si>
  <si>
    <t>12 MESES</t>
  </si>
  <si>
    <t xml:space="preserve">IOMAR </t>
  </si>
  <si>
    <t xml:space="preserve">ASSESSORIA CONTABIL </t>
  </si>
  <si>
    <t>CONDOMINIO EDIFICIO FLAPINAL</t>
  </si>
  <si>
    <t>SUPORTE TI</t>
  </si>
  <si>
    <t>ASSOCIACAO BRASILEIRA DE EDITORES CIENTIFICOS</t>
  </si>
  <si>
    <t>ASSESSORIA JURIDICA</t>
  </si>
  <si>
    <t>MANUTENÇÕES EM GERAL</t>
  </si>
  <si>
    <t xml:space="preserve">VIAGENS </t>
  </si>
  <si>
    <t>TELEFONIA E INTERNET</t>
  </si>
  <si>
    <t>TECNOLOGIA - ZOOMM, OFFICE 365, CERTIFICADO DIGITAL</t>
  </si>
  <si>
    <t>ASSOCIACAO BRASILEIRA DE PSICOPEDAGOGIA</t>
  </si>
  <si>
    <t>45.705.282/0001-60</t>
  </si>
  <si>
    <r>
      <t>R. TEODORO SAMPAIO, Nº 417, 11º ANDAR, CONJ. 11</t>
    </r>
    <r>
      <rPr>
        <sz val="11"/>
        <color theme="1"/>
        <rFont val="Calibri"/>
        <family val="2"/>
        <scheme val="minor"/>
      </rPr>
      <t>, Pinheiros, SP, CEP 05405-000</t>
    </r>
  </si>
  <si>
    <t/>
  </si>
  <si>
    <t xml:space="preserve">INSS    - CEBAS (n)  </t>
  </si>
  <si>
    <t xml:space="preserve">AJUDA DE CUSTOS REEMBOLSO - VOLUNTARIOS </t>
  </si>
  <si>
    <t>ENERGIA ELETRICA</t>
  </si>
  <si>
    <t xml:space="preserve">CARTORIO </t>
  </si>
  <si>
    <t xml:space="preserve">CORREIOS E MALOTES </t>
  </si>
  <si>
    <t xml:space="preserve">TARIFAS BANCARIAS </t>
  </si>
  <si>
    <t xml:space="preserve">IPTU </t>
  </si>
  <si>
    <t xml:space="preserve">MATERIAS GRAFICOS </t>
  </si>
  <si>
    <t>MONICA PAGEL EIDELWEIN</t>
  </si>
  <si>
    <t>Vale Alimentação</t>
  </si>
  <si>
    <t>Vale Refeição</t>
  </si>
  <si>
    <t>HOSPEDAGEM (revista+2 sites+sist. Financ)</t>
  </si>
  <si>
    <t>PREVISÃO DE AMPLIAÇÃO DE INDEXAÇÃO REVISTA</t>
  </si>
  <si>
    <t>MARKETING E GERENCIAMENTO DE SITES</t>
  </si>
  <si>
    <t>SERVIÇOS DE DIAGRAMAÇÃO/REVISÃO REVISTA PSICO ORTOGRÁFICA</t>
  </si>
  <si>
    <t>ADEQUAÇÃO DA SEDE PARA FORMAÇÃO/EVENTOS(EQUIPAMENTOS DE SOM)</t>
  </si>
  <si>
    <t>DESPESA COM EVENTO VII SIMPÓSIO NACIONAL DE PSICOPEDAGOGIA</t>
  </si>
  <si>
    <t>presidencia.abpp@abpp.com.br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</si>
</sst>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#,##0_ ;\-#,##0\ "/>
    <numFmt numFmtId="167" formatCode="_(* #,##0.0000000_);_(* \(#,##0.0000000\);_(* &quot;-&quot;??_);_(@_)"/>
    <numFmt numFmtId="168" formatCode="_(* #,##0_);_(* \(#,##0\);_(* &quot;-&quot;??_);_(@_)"/>
    <numFmt numFmtId="169" formatCode="&quot;R$&quot;\ #,##0.00"/>
  </numFmts>
  <fonts count="4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 val="singleAccounting"/>
      <sz val="10"/>
      <name val="Arial"/>
      <family val="2"/>
    </font>
    <font>
      <u/>
      <sz val="10"/>
      <name val="Arial"/>
      <family val="2"/>
    </font>
    <font>
      <sz val="9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11"/>
      <color rgb="FF222222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</borders>
  <cellStyleXfs count="60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44" fontId="2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8" fillId="0" borderId="0"/>
    <xf numFmtId="0" fontId="2" fillId="0" borderId="0"/>
    <xf numFmtId="0" fontId="20" fillId="0" borderId="0" applyNumberFormat="0" applyFon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724">
    <xf numFmtId="0" fontId="0" fillId="0" borderId="0" xfId="0"/>
    <xf numFmtId="43" fontId="0" fillId="0" borderId="0" xfId="0" applyNumberFormat="1"/>
    <xf numFmtId="0" fontId="0" fillId="0" borderId="1" xfId="0" applyBorder="1"/>
    <xf numFmtId="0" fontId="0" fillId="0" borderId="2" xfId="0" applyBorder="1"/>
    <xf numFmtId="17" fontId="24" fillId="3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43" fontId="21" fillId="0" borderId="1" xfId="28" applyFont="1" applyBorder="1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24" fillId="0" borderId="0" xfId="0" applyFont="1"/>
    <xf numFmtId="4" fontId="0" fillId="0" borderId="0" xfId="0" applyNumberFormat="1"/>
    <xf numFmtId="0" fontId="24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43" fontId="0" fillId="3" borderId="1" xfId="0" applyNumberFormat="1" applyFill="1" applyBorder="1"/>
    <xf numFmtId="0" fontId="0" fillId="4" borderId="0" xfId="0" applyFill="1"/>
    <xf numFmtId="0" fontId="0" fillId="0" borderId="4" xfId="0" applyBorder="1"/>
    <xf numFmtId="9" fontId="21" fillId="0" borderId="0" xfId="22" applyFont="1"/>
    <xf numFmtId="9" fontId="24" fillId="4" borderId="2" xfId="22" applyFont="1" applyFill="1" applyBorder="1" applyAlignment="1">
      <alignment horizontal="center" vertical="center" wrapText="1"/>
    </xf>
    <xf numFmtId="9" fontId="21" fillId="0" borderId="1" xfId="22" applyFont="1" applyBorder="1"/>
    <xf numFmtId="0" fontId="0" fillId="4" borderId="2" xfId="0" applyFill="1" applyBorder="1"/>
    <xf numFmtId="0" fontId="26" fillId="0" borderId="0" xfId="0" applyFont="1"/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0" fillId="0" borderId="9" xfId="0" applyBorder="1"/>
    <xf numFmtId="1" fontId="0" fillId="0" borderId="10" xfId="0" applyNumberFormat="1" applyBorder="1"/>
    <xf numFmtId="1" fontId="21" fillId="0" borderId="2" xfId="28" applyNumberFormat="1" applyFont="1" applyBorder="1"/>
    <xf numFmtId="0" fontId="0" fillId="0" borderId="11" xfId="0" applyBorder="1"/>
    <xf numFmtId="1" fontId="0" fillId="0" borderId="12" xfId="0" applyNumberFormat="1" applyBorder="1"/>
    <xf numFmtId="1" fontId="21" fillId="0" borderId="1" xfId="28" applyNumberFormat="1" applyFont="1" applyBorder="1"/>
    <xf numFmtId="43" fontId="21" fillId="0" borderId="0" xfId="28" applyFont="1"/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/>
    </xf>
    <xf numFmtId="43" fontId="21" fillId="0" borderId="10" xfId="28" applyFont="1" applyBorder="1"/>
    <xf numFmtId="43" fontId="21" fillId="0" borderId="2" xfId="28" applyFont="1" applyBorder="1"/>
    <xf numFmtId="43" fontId="21" fillId="0" borderId="13" xfId="28" applyFont="1" applyBorder="1"/>
    <xf numFmtId="43" fontId="21" fillId="0" borderId="12" xfId="28" applyFont="1" applyBorder="1"/>
    <xf numFmtId="43" fontId="21" fillId="0" borderId="14" xfId="28" applyFont="1" applyBorder="1"/>
    <xf numFmtId="0" fontId="0" fillId="4" borderId="9" xfId="0" applyFill="1" applyBorder="1"/>
    <xf numFmtId="43" fontId="21" fillId="4" borderId="10" xfId="28" applyFont="1" applyFill="1" applyBorder="1"/>
    <xf numFmtId="0" fontId="0" fillId="4" borderId="11" xfId="0" applyFill="1" applyBorder="1"/>
    <xf numFmtId="0" fontId="0" fillId="3" borderId="11" xfId="0" applyFill="1" applyBorder="1"/>
    <xf numFmtId="43" fontId="21" fillId="3" borderId="15" xfId="28" applyFont="1" applyFill="1" applyBorder="1"/>
    <xf numFmtId="43" fontId="21" fillId="3" borderId="16" xfId="28" applyFont="1" applyFill="1" applyBorder="1"/>
    <xf numFmtId="43" fontId="0" fillId="0" borderId="1" xfId="0" applyNumberFormat="1" applyBorder="1"/>
    <xf numFmtId="43" fontId="27" fillId="4" borderId="17" xfId="0" applyNumberFormat="1" applyFont="1" applyFill="1" applyBorder="1"/>
    <xf numFmtId="43" fontId="27" fillId="0" borderId="17" xfId="0" applyNumberFormat="1" applyFont="1" applyBorder="1"/>
    <xf numFmtId="0" fontId="8" fillId="0" borderId="0" xfId="19"/>
    <xf numFmtId="0" fontId="7" fillId="2" borderId="1" xfId="19" applyFont="1" applyFill="1" applyBorder="1" applyAlignment="1">
      <alignment horizontal="center" vertical="center"/>
    </xf>
    <xf numFmtId="0" fontId="7" fillId="2" borderId="1" xfId="19" applyFont="1" applyFill="1" applyBorder="1" applyAlignment="1">
      <alignment horizontal="center" vertical="center" wrapText="1"/>
    </xf>
    <xf numFmtId="0" fontId="7" fillId="2" borderId="18" xfId="19" applyFont="1" applyFill="1" applyBorder="1" applyAlignment="1">
      <alignment horizontal="center" vertical="center"/>
    </xf>
    <xf numFmtId="0" fontId="7" fillId="2" borderId="17" xfId="19" applyFont="1" applyFill="1" applyBorder="1" applyAlignment="1">
      <alignment horizontal="center" vertical="center"/>
    </xf>
    <xf numFmtId="0" fontId="8" fillId="2" borderId="17" xfId="19" applyFill="1" applyBorder="1" applyAlignment="1">
      <alignment horizontal="center" vertical="center"/>
    </xf>
    <xf numFmtId="0" fontId="8" fillId="2" borderId="17" xfId="19" applyFill="1" applyBorder="1"/>
    <xf numFmtId="0" fontId="8" fillId="2" borderId="19" xfId="19" applyFill="1" applyBorder="1"/>
    <xf numFmtId="0" fontId="8" fillId="2" borderId="20" xfId="19" applyFill="1" applyBorder="1" applyAlignment="1">
      <alignment horizontal="center"/>
    </xf>
    <xf numFmtId="0" fontId="8" fillId="2" borderId="20" xfId="19" applyFill="1" applyBorder="1"/>
    <xf numFmtId="14" fontId="8" fillId="2" borderId="0" xfId="19" applyNumberFormat="1" applyFill="1"/>
    <xf numFmtId="14" fontId="8" fillId="2" borderId="20" xfId="19" applyNumberFormat="1" applyFill="1" applyBorder="1"/>
    <xf numFmtId="164" fontId="21" fillId="2" borderId="20" xfId="41" applyFont="1" applyFill="1" applyBorder="1"/>
    <xf numFmtId="0" fontId="8" fillId="2" borderId="0" xfId="19" applyFill="1"/>
    <xf numFmtId="0" fontId="8" fillId="2" borderId="21" xfId="19" applyFill="1" applyBorder="1"/>
    <xf numFmtId="0" fontId="8" fillId="2" borderId="0" xfId="19" applyFill="1" applyAlignment="1">
      <alignment horizontal="center"/>
    </xf>
    <xf numFmtId="0" fontId="8" fillId="0" borderId="0" xfId="19" applyAlignment="1">
      <alignment horizontal="center"/>
    </xf>
    <xf numFmtId="0" fontId="7" fillId="3" borderId="11" xfId="19" applyFont="1" applyFill="1" applyBorder="1"/>
    <xf numFmtId="0" fontId="7" fillId="3" borderId="18" xfId="19" applyFont="1" applyFill="1" applyBorder="1"/>
    <xf numFmtId="0" fontId="7" fillId="0" borderId="0" xfId="19" applyFont="1"/>
    <xf numFmtId="0" fontId="7" fillId="0" borderId="18" xfId="19" applyFont="1" applyBorder="1" applyAlignment="1">
      <alignment horizontal="center"/>
    </xf>
    <xf numFmtId="0" fontId="7" fillId="2" borderId="11" xfId="19" applyFont="1" applyFill="1" applyBorder="1"/>
    <xf numFmtId="0" fontId="7" fillId="2" borderId="22" xfId="19" applyFont="1" applyFill="1" applyBorder="1"/>
    <xf numFmtId="0" fontId="7" fillId="2" borderId="1" xfId="19" applyFont="1" applyFill="1" applyBorder="1"/>
    <xf numFmtId="0" fontId="7" fillId="3" borderId="1" xfId="19" applyFont="1" applyFill="1" applyBorder="1" applyAlignment="1">
      <alignment horizontal="center"/>
    </xf>
    <xf numFmtId="0" fontId="7" fillId="2" borderId="17" xfId="19" applyFont="1" applyFill="1" applyBorder="1" applyAlignment="1">
      <alignment vertical="center"/>
    </xf>
    <xf numFmtId="0" fontId="7" fillId="2" borderId="17" xfId="19" applyFont="1" applyFill="1" applyBorder="1" applyAlignment="1">
      <alignment horizontal="center" vertical="center" wrapText="1"/>
    </xf>
    <xf numFmtId="0" fontId="7" fillId="3" borderId="17" xfId="19" applyFont="1" applyFill="1" applyBorder="1" applyAlignment="1">
      <alignment horizontal="center"/>
    </xf>
    <xf numFmtId="0" fontId="7" fillId="3" borderId="17" xfId="19" applyFont="1" applyFill="1" applyBorder="1" applyAlignment="1">
      <alignment horizontal="center" vertical="center" wrapText="1"/>
    </xf>
    <xf numFmtId="0" fontId="7" fillId="2" borderId="23" xfId="19" applyFont="1" applyFill="1" applyBorder="1" applyAlignment="1">
      <alignment vertical="center"/>
    </xf>
    <xf numFmtId="0" fontId="7" fillId="0" borderId="24" xfId="19" applyFont="1" applyBorder="1" applyAlignment="1">
      <alignment horizontal="left" vertical="center"/>
    </xf>
    <xf numFmtId="0" fontId="7" fillId="0" borderId="25" xfId="19" applyFont="1" applyBorder="1" applyAlignment="1">
      <alignment horizontal="center" vertical="center" wrapText="1"/>
    </xf>
    <xf numFmtId="0" fontId="7" fillId="0" borderId="25" xfId="19" applyFont="1" applyBorder="1" applyAlignment="1">
      <alignment horizontal="center"/>
    </xf>
    <xf numFmtId="0" fontId="7" fillId="0" borderId="26" xfId="19" applyFont="1" applyBorder="1" applyAlignment="1">
      <alignment horizontal="center" vertical="center" wrapText="1"/>
    </xf>
    <xf numFmtId="0" fontId="7" fillId="0" borderId="27" xfId="19" applyFont="1" applyBorder="1" applyAlignment="1">
      <alignment vertical="center" wrapText="1"/>
    </xf>
    <xf numFmtId="164" fontId="2" fillId="3" borderId="28" xfId="41" applyFont="1" applyFill="1" applyBorder="1"/>
    <xf numFmtId="0" fontId="7" fillId="0" borderId="29" xfId="19" applyFont="1" applyBorder="1" applyAlignment="1">
      <alignment vertical="center" wrapText="1"/>
    </xf>
    <xf numFmtId="0" fontId="8" fillId="0" borderId="20" xfId="19" applyBorder="1"/>
    <xf numFmtId="164" fontId="2" fillId="5" borderId="30" xfId="41" applyFont="1" applyFill="1" applyBorder="1"/>
    <xf numFmtId="164" fontId="2" fillId="3" borderId="30" xfId="41" applyFont="1" applyFill="1" applyBorder="1"/>
    <xf numFmtId="164" fontId="2" fillId="5" borderId="20" xfId="41" applyFont="1" applyFill="1" applyBorder="1"/>
    <xf numFmtId="0" fontId="2" fillId="0" borderId="20" xfId="19" applyFont="1" applyBorder="1"/>
    <xf numFmtId="0" fontId="2" fillId="0" borderId="2" xfId="19" applyFont="1" applyBorder="1"/>
    <xf numFmtId="0" fontId="2" fillId="0" borderId="31" xfId="19" applyFont="1" applyBorder="1" applyAlignment="1">
      <alignment vertical="center" wrapText="1"/>
    </xf>
    <xf numFmtId="0" fontId="2" fillId="3" borderId="32" xfId="19" applyFont="1" applyFill="1" applyBorder="1"/>
    <xf numFmtId="164" fontId="2" fillId="3" borderId="33" xfId="41" applyFont="1" applyFill="1" applyBorder="1"/>
    <xf numFmtId="0" fontId="2" fillId="0" borderId="0" xfId="19" applyFont="1"/>
    <xf numFmtId="0" fontId="7" fillId="0" borderId="0" xfId="19" applyFont="1" applyAlignment="1">
      <alignment vertical="center" wrapText="1"/>
    </xf>
    <xf numFmtId="0" fontId="7" fillId="2" borderId="8" xfId="19" applyFont="1" applyFill="1" applyBorder="1" applyAlignment="1">
      <alignment vertical="center"/>
    </xf>
    <xf numFmtId="0" fontId="7" fillId="2" borderId="34" xfId="19" applyFont="1" applyFill="1" applyBorder="1" applyAlignment="1">
      <alignment horizontal="center" vertical="center"/>
    </xf>
    <xf numFmtId="0" fontId="7" fillId="2" borderId="35" xfId="19" applyFont="1" applyFill="1" applyBorder="1" applyAlignment="1">
      <alignment horizontal="center" vertical="center" wrapText="1"/>
    </xf>
    <xf numFmtId="0" fontId="7" fillId="3" borderId="36" xfId="19" applyFont="1" applyFill="1" applyBorder="1" applyAlignment="1">
      <alignment horizontal="center" vertical="center" wrapText="1"/>
    </xf>
    <xf numFmtId="0" fontId="7" fillId="0" borderId="22" xfId="19" applyFont="1" applyBorder="1"/>
    <xf numFmtId="0" fontId="7" fillId="2" borderId="29" xfId="19" applyFont="1" applyFill="1" applyBorder="1" applyAlignment="1">
      <alignment vertical="center"/>
    </xf>
    <xf numFmtId="0" fontId="7" fillId="2" borderId="30" xfId="19" applyFont="1" applyFill="1" applyBorder="1" applyAlignment="1">
      <alignment horizontal="center" vertical="center" wrapText="1"/>
    </xf>
    <xf numFmtId="0" fontId="7" fillId="2" borderId="20" xfId="19" applyFont="1" applyFill="1" applyBorder="1" applyAlignment="1">
      <alignment horizontal="center" vertical="center" wrapText="1"/>
    </xf>
    <xf numFmtId="0" fontId="7" fillId="3" borderId="30" xfId="19" applyFont="1" applyFill="1" applyBorder="1" applyAlignment="1">
      <alignment horizontal="center"/>
    </xf>
    <xf numFmtId="0" fontId="7" fillId="3" borderId="28" xfId="19" applyFont="1" applyFill="1" applyBorder="1" applyAlignment="1">
      <alignment horizontal="center" vertical="center" wrapText="1"/>
    </xf>
    <xf numFmtId="0" fontId="7" fillId="0" borderId="30" xfId="19" applyFont="1" applyBorder="1"/>
    <xf numFmtId="0" fontId="7" fillId="3" borderId="37" xfId="19" applyFont="1" applyFill="1" applyBorder="1" applyAlignment="1">
      <alignment vertical="center" wrapText="1"/>
    </xf>
    <xf numFmtId="0" fontId="7" fillId="3" borderId="21" xfId="19" applyFont="1" applyFill="1" applyBorder="1"/>
    <xf numFmtId="0" fontId="7" fillId="3" borderId="1" xfId="19" applyFont="1" applyFill="1" applyBorder="1" applyAlignment="1">
      <alignment horizontal="center" vertical="center" wrapText="1"/>
    </xf>
    <xf numFmtId="0" fontId="7" fillId="3" borderId="14" xfId="19" applyFont="1" applyFill="1" applyBorder="1" applyAlignment="1">
      <alignment horizontal="center" vertical="center" wrapText="1"/>
    </xf>
    <xf numFmtId="164" fontId="7" fillId="0" borderId="0" xfId="41" applyFont="1" applyFill="1" applyBorder="1"/>
    <xf numFmtId="10" fontId="7" fillId="0" borderId="0" xfId="19" applyNumberFormat="1" applyFont="1"/>
    <xf numFmtId="0" fontId="7" fillId="2" borderId="35" xfId="19" applyFont="1" applyFill="1" applyBorder="1" applyAlignment="1">
      <alignment horizontal="center" vertical="center"/>
    </xf>
    <xf numFmtId="0" fontId="7" fillId="3" borderId="38" xfId="19" applyFont="1" applyFill="1" applyBorder="1" applyAlignment="1">
      <alignment horizontal="center" vertical="center"/>
    </xf>
    <xf numFmtId="0" fontId="7" fillId="3" borderId="35" xfId="19" applyFont="1" applyFill="1" applyBorder="1" applyAlignment="1">
      <alignment horizontal="center" vertical="center"/>
    </xf>
    <xf numFmtId="0" fontId="7" fillId="0" borderId="37" xfId="19" applyFont="1" applyBorder="1" applyAlignment="1">
      <alignment vertical="center" wrapText="1"/>
    </xf>
    <xf numFmtId="0" fontId="7" fillId="2" borderId="0" xfId="19" applyFont="1" applyFill="1" applyAlignment="1">
      <alignment horizontal="center" vertical="center"/>
    </xf>
    <xf numFmtId="0" fontId="7" fillId="3" borderId="20" xfId="19" applyFont="1" applyFill="1" applyBorder="1" applyAlignment="1">
      <alignment horizontal="center" vertical="center" wrapText="1"/>
    </xf>
    <xf numFmtId="0" fontId="7" fillId="3" borderId="39" xfId="19" applyFont="1" applyFill="1" applyBorder="1" applyAlignment="1">
      <alignment horizontal="center" vertical="center" wrapText="1"/>
    </xf>
    <xf numFmtId="0" fontId="7" fillId="0" borderId="40" xfId="19" applyFont="1" applyBorder="1"/>
    <xf numFmtId="0" fontId="2" fillId="2" borderId="19" xfId="19" applyFont="1" applyFill="1" applyBorder="1"/>
    <xf numFmtId="164" fontId="2" fillId="0" borderId="20" xfId="41" applyFont="1" applyFill="1" applyBorder="1"/>
    <xf numFmtId="164" fontId="2" fillId="0" borderId="39" xfId="41" applyFont="1" applyFill="1" applyBorder="1"/>
    <xf numFmtId="10" fontId="7" fillId="0" borderId="40" xfId="19" applyNumberFormat="1" applyFont="1" applyBorder="1"/>
    <xf numFmtId="0" fontId="2" fillId="2" borderId="0" xfId="19" applyFont="1" applyFill="1"/>
    <xf numFmtId="10" fontId="7" fillId="0" borderId="30" xfId="19" applyNumberFormat="1" applyFont="1" applyBorder="1"/>
    <xf numFmtId="0" fontId="7" fillId="3" borderId="1" xfId="19" applyFont="1" applyFill="1" applyBorder="1"/>
    <xf numFmtId="164" fontId="7" fillId="3" borderId="1" xfId="41" applyFont="1" applyFill="1" applyBorder="1"/>
    <xf numFmtId="164" fontId="7" fillId="3" borderId="2" xfId="41" applyFont="1" applyFill="1" applyBorder="1"/>
    <xf numFmtId="0" fontId="7" fillId="2" borderId="41" xfId="19" applyFont="1" applyFill="1" applyBorder="1" applyAlignment="1">
      <alignment vertical="center"/>
    </xf>
    <xf numFmtId="0" fontId="2" fillId="2" borderId="17" xfId="19" applyFont="1" applyFill="1" applyBorder="1"/>
    <xf numFmtId="4" fontId="2" fillId="0" borderId="17" xfId="19" applyNumberFormat="1" applyFont="1" applyBorder="1"/>
    <xf numFmtId="164" fontId="2" fillId="3" borderId="42" xfId="41" applyFont="1" applyFill="1" applyBorder="1"/>
    <xf numFmtId="0" fontId="2" fillId="2" borderId="20" xfId="19" applyFont="1" applyFill="1" applyBorder="1"/>
    <xf numFmtId="4" fontId="2" fillId="0" borderId="20" xfId="19" applyNumberFormat="1" applyFont="1" applyBorder="1"/>
    <xf numFmtId="0" fontId="7" fillId="3" borderId="29" xfId="19" applyFont="1" applyFill="1" applyBorder="1" applyAlignment="1">
      <alignment vertical="center"/>
    </xf>
    <xf numFmtId="0" fontId="2" fillId="3" borderId="1" xfId="19" applyFont="1" applyFill="1" applyBorder="1"/>
    <xf numFmtId="4" fontId="2" fillId="3" borderId="1" xfId="19" applyNumberFormat="1" applyFont="1" applyFill="1" applyBorder="1"/>
    <xf numFmtId="4" fontId="2" fillId="3" borderId="14" xfId="19" applyNumberFormat="1" applyFont="1" applyFill="1" applyBorder="1"/>
    <xf numFmtId="0" fontId="7" fillId="2" borderId="43" xfId="19" applyFont="1" applyFill="1" applyBorder="1" applyAlignment="1">
      <alignment horizontal="center" vertical="center" wrapText="1"/>
    </xf>
    <xf numFmtId="0" fontId="7" fillId="2" borderId="44" xfId="19" applyFont="1" applyFill="1" applyBorder="1" applyAlignment="1">
      <alignment horizontal="center" vertical="center" wrapText="1"/>
    </xf>
    <xf numFmtId="0" fontId="2" fillId="0" borderId="17" xfId="19" applyFont="1" applyBorder="1"/>
    <xf numFmtId="164" fontId="2" fillId="0" borderId="0" xfId="41" applyFont="1" applyFill="1" applyBorder="1"/>
    <xf numFmtId="0" fontId="8" fillId="0" borderId="40" xfId="19" applyBorder="1"/>
    <xf numFmtId="0" fontId="8" fillId="0" borderId="30" xfId="19" applyBorder="1"/>
    <xf numFmtId="0" fontId="7" fillId="0" borderId="20" xfId="19" applyFont="1" applyBorder="1"/>
    <xf numFmtId="0" fontId="7" fillId="3" borderId="29" xfId="19" applyFont="1" applyFill="1" applyBorder="1" applyAlignment="1">
      <alignment vertical="center" wrapText="1"/>
    </xf>
    <xf numFmtId="164" fontId="2" fillId="3" borderId="18" xfId="41" applyFont="1" applyFill="1" applyBorder="1"/>
    <xf numFmtId="164" fontId="2" fillId="3" borderId="1" xfId="41" applyFont="1" applyFill="1" applyBorder="1"/>
    <xf numFmtId="164" fontId="2" fillId="3" borderId="14" xfId="41" applyFont="1" applyFill="1" applyBorder="1"/>
    <xf numFmtId="0" fontId="7" fillId="2" borderId="45" xfId="19" applyFont="1" applyFill="1" applyBorder="1" applyAlignment="1">
      <alignment vertical="center"/>
    </xf>
    <xf numFmtId="0" fontId="7" fillId="3" borderId="36" xfId="19" applyFont="1" applyFill="1" applyBorder="1" applyAlignment="1">
      <alignment horizontal="center" vertical="center"/>
    </xf>
    <xf numFmtId="0" fontId="7" fillId="3" borderId="25" xfId="19" applyFont="1" applyFill="1" applyBorder="1" applyAlignment="1">
      <alignment horizontal="center" vertical="center" wrapText="1"/>
    </xf>
    <xf numFmtId="0" fontId="7" fillId="0" borderId="17" xfId="19" applyFont="1" applyBorder="1"/>
    <xf numFmtId="164" fontId="2" fillId="3" borderId="19" xfId="41" applyFont="1" applyFill="1" applyBorder="1"/>
    <xf numFmtId="164" fontId="2" fillId="3" borderId="0" xfId="41" applyFont="1" applyFill="1" applyBorder="1"/>
    <xf numFmtId="0" fontId="7" fillId="3" borderId="31" xfId="19" applyFont="1" applyFill="1" applyBorder="1"/>
    <xf numFmtId="0" fontId="7" fillId="3" borderId="46" xfId="19" applyFont="1" applyFill="1" applyBorder="1"/>
    <xf numFmtId="43" fontId="7" fillId="3" borderId="47" xfId="19" applyNumberFormat="1" applyFont="1" applyFill="1" applyBorder="1"/>
    <xf numFmtId="164" fontId="2" fillId="3" borderId="48" xfId="41" applyFont="1" applyFill="1" applyBorder="1"/>
    <xf numFmtId="0" fontId="7" fillId="2" borderId="49" xfId="19" applyFont="1" applyFill="1" applyBorder="1" applyAlignment="1">
      <alignment horizontal="left"/>
    </xf>
    <xf numFmtId="0" fontId="7" fillId="2" borderId="40" xfId="19" applyFont="1" applyFill="1" applyBorder="1" applyAlignment="1">
      <alignment horizontal="left"/>
    </xf>
    <xf numFmtId="0" fontId="7" fillId="2" borderId="17" xfId="19" applyFont="1" applyFill="1" applyBorder="1"/>
    <xf numFmtId="0" fontId="7" fillId="2" borderId="50" xfId="19" applyFont="1" applyFill="1" applyBorder="1" applyAlignment="1">
      <alignment horizontal="center" vertical="center"/>
    </xf>
    <xf numFmtId="0" fontId="7" fillId="2" borderId="38" xfId="19" applyFont="1" applyFill="1" applyBorder="1" applyAlignment="1">
      <alignment vertical="center"/>
    </xf>
    <xf numFmtId="0" fontId="7" fillId="2" borderId="38" xfId="19" applyFont="1" applyFill="1" applyBorder="1" applyAlignment="1">
      <alignment horizontal="center" vertical="center" wrapText="1"/>
    </xf>
    <xf numFmtId="0" fontId="7" fillId="3" borderId="51" xfId="19" applyFont="1" applyFill="1" applyBorder="1" applyAlignment="1">
      <alignment horizontal="center" vertical="center" wrapText="1"/>
    </xf>
    <xf numFmtId="0" fontId="7" fillId="0" borderId="0" xfId="19" applyFont="1" applyAlignment="1">
      <alignment horizontal="center" vertical="center"/>
    </xf>
    <xf numFmtId="0" fontId="8" fillId="2" borderId="52" xfId="19" applyFill="1" applyBorder="1"/>
    <xf numFmtId="0" fontId="7" fillId="0" borderId="11" xfId="19" applyFont="1" applyBorder="1" applyAlignment="1">
      <alignment horizontal="left"/>
    </xf>
    <xf numFmtId="164" fontId="2" fillId="0" borderId="18" xfId="41" applyFont="1" applyFill="1" applyBorder="1"/>
    <xf numFmtId="164" fontId="2" fillId="0" borderId="53" xfId="41" applyFont="1" applyFill="1" applyBorder="1"/>
    <xf numFmtId="0" fontId="8" fillId="2" borderId="37" xfId="19" applyFill="1" applyBorder="1"/>
    <xf numFmtId="0" fontId="2" fillId="2" borderId="20" xfId="19" applyFont="1" applyFill="1" applyBorder="1" applyAlignment="1">
      <alignment horizontal="left"/>
    </xf>
    <xf numFmtId="0" fontId="8" fillId="2" borderId="20" xfId="19" applyFill="1" applyBorder="1" applyAlignment="1">
      <alignment horizontal="left"/>
    </xf>
    <xf numFmtId="0" fontId="8" fillId="3" borderId="37" xfId="19" applyFill="1" applyBorder="1"/>
    <xf numFmtId="0" fontId="7" fillId="3" borderId="17" xfId="19" applyFont="1" applyFill="1" applyBorder="1"/>
    <xf numFmtId="164" fontId="7" fillId="3" borderId="17" xfId="41" applyFont="1" applyFill="1" applyBorder="1"/>
    <xf numFmtId="164" fontId="7" fillId="3" borderId="42" xfId="41" applyFont="1" applyFill="1" applyBorder="1"/>
    <xf numFmtId="0" fontId="7" fillId="3" borderId="32" xfId="19" applyFont="1" applyFill="1" applyBorder="1"/>
    <xf numFmtId="0" fontId="8" fillId="2" borderId="29" xfId="19" applyFill="1" applyBorder="1"/>
    <xf numFmtId="0" fontId="8" fillId="2" borderId="11" xfId="19" applyFill="1" applyBorder="1"/>
    <xf numFmtId="0" fontId="7" fillId="3" borderId="54" xfId="19" applyFont="1" applyFill="1" applyBorder="1"/>
    <xf numFmtId="43" fontId="7" fillId="3" borderId="55" xfId="19" applyNumberFormat="1" applyFont="1" applyFill="1" applyBorder="1"/>
    <xf numFmtId="43" fontId="7" fillId="3" borderId="48" xfId="19" applyNumberFormat="1" applyFont="1" applyFill="1" applyBorder="1"/>
    <xf numFmtId="0" fontId="8" fillId="0" borderId="0" xfId="19" applyAlignment="1">
      <alignment horizontal="center" vertical="center"/>
    </xf>
    <xf numFmtId="0" fontId="7" fillId="2" borderId="0" xfId="19" applyFont="1" applyFill="1" applyAlignment="1">
      <alignment horizontal="left"/>
    </xf>
    <xf numFmtId="0" fontId="7" fillId="2" borderId="56" xfId="19" applyFont="1" applyFill="1" applyBorder="1" applyAlignment="1">
      <alignment horizontal="center" vertical="center"/>
    </xf>
    <xf numFmtId="0" fontId="7" fillId="2" borderId="43" xfId="19" applyFont="1" applyFill="1" applyBorder="1" applyAlignment="1">
      <alignment vertical="center"/>
    </xf>
    <xf numFmtId="0" fontId="8" fillId="0" borderId="12" xfId="19" applyBorder="1"/>
    <xf numFmtId="164" fontId="2" fillId="0" borderId="11" xfId="41" applyFont="1" applyFill="1" applyBorder="1"/>
    <xf numFmtId="0" fontId="2" fillId="2" borderId="39" xfId="19" applyFont="1" applyFill="1" applyBorder="1"/>
    <xf numFmtId="0" fontId="2" fillId="3" borderId="9" xfId="19" applyFont="1" applyFill="1" applyBorder="1"/>
    <xf numFmtId="164" fontId="2" fillId="3" borderId="2" xfId="41" applyFont="1" applyFill="1" applyBorder="1"/>
    <xf numFmtId="164" fontId="2" fillId="3" borderId="21" xfId="41" applyFont="1" applyFill="1" applyBorder="1"/>
    <xf numFmtId="0" fontId="7" fillId="3" borderId="9" xfId="19" applyFont="1" applyFill="1" applyBorder="1"/>
    <xf numFmtId="164" fontId="7" fillId="3" borderId="2" xfId="19" applyNumberFormat="1" applyFont="1" applyFill="1" applyBorder="1"/>
    <xf numFmtId="0" fontId="2" fillId="0" borderId="40" xfId="19" applyFont="1" applyBorder="1"/>
    <xf numFmtId="0" fontId="7" fillId="2" borderId="38" xfId="19" applyFont="1" applyFill="1" applyBorder="1" applyAlignment="1">
      <alignment horizontal="left" vertical="center" wrapText="1"/>
    </xf>
    <xf numFmtId="0" fontId="8" fillId="2" borderId="20" xfId="19" applyFill="1" applyBorder="1" applyAlignment="1">
      <alignment vertical="center"/>
    </xf>
    <xf numFmtId="0" fontId="8" fillId="3" borderId="1" xfId="19" applyFill="1" applyBorder="1"/>
    <xf numFmtId="0" fontId="7" fillId="3" borderId="17" xfId="19" applyFont="1" applyFill="1" applyBorder="1" applyAlignment="1">
      <alignment horizontal="center" vertical="center"/>
    </xf>
    <xf numFmtId="0" fontId="8" fillId="0" borderId="11" xfId="19" applyBorder="1"/>
    <xf numFmtId="0" fontId="7" fillId="0" borderId="18" xfId="19" applyFont="1" applyBorder="1" applyAlignment="1">
      <alignment horizontal="left"/>
    </xf>
    <xf numFmtId="164" fontId="2" fillId="0" borderId="22" xfId="41" applyFont="1" applyFill="1" applyBorder="1"/>
    <xf numFmtId="164" fontId="2" fillId="3" borderId="20" xfId="41" applyFont="1" applyFill="1" applyBorder="1"/>
    <xf numFmtId="0" fontId="8" fillId="3" borderId="20" xfId="19" applyFill="1" applyBorder="1"/>
    <xf numFmtId="0" fontId="8" fillId="0" borderId="18" xfId="19" applyBorder="1"/>
    <xf numFmtId="0" fontId="7" fillId="3" borderId="2" xfId="19" applyFont="1" applyFill="1" applyBorder="1"/>
    <xf numFmtId="164" fontId="7" fillId="3" borderId="2" xfId="41" applyFont="1" applyFill="1" applyBorder="1" applyAlignment="1"/>
    <xf numFmtId="164" fontId="21" fillId="0" borderId="0" xfId="41" applyFont="1"/>
    <xf numFmtId="0" fontId="7" fillId="3" borderId="1" xfId="19" applyFont="1" applyFill="1" applyBorder="1" applyAlignment="1">
      <alignment vertical="center"/>
    </xf>
    <xf numFmtId="0" fontId="8" fillId="3" borderId="1" xfId="19" applyFill="1" applyBorder="1" applyAlignment="1">
      <alignment vertical="center"/>
    </xf>
    <xf numFmtId="0" fontId="2" fillId="0" borderId="1" xfId="19" applyFont="1" applyBorder="1"/>
    <xf numFmtId="0" fontId="8" fillId="0" borderId="1" xfId="19" applyBorder="1"/>
    <xf numFmtId="0" fontId="28" fillId="0" borderId="0" xfId="19" applyFont="1"/>
    <xf numFmtId="43" fontId="28" fillId="0" borderId="0" xfId="19" applyNumberFormat="1" applyFont="1"/>
    <xf numFmtId="0" fontId="9" fillId="2" borderId="1" xfId="19" applyFont="1" applyFill="1" applyBorder="1" applyAlignment="1">
      <alignment vertical="center"/>
    </xf>
    <xf numFmtId="0" fontId="8" fillId="3" borderId="11" xfId="19" applyFill="1" applyBorder="1"/>
    <xf numFmtId="0" fontId="7" fillId="5" borderId="0" xfId="19" applyFont="1" applyFill="1"/>
    <xf numFmtId="0" fontId="2" fillId="2" borderId="17" xfId="19" applyFont="1" applyFill="1" applyBorder="1" applyAlignment="1">
      <alignment horizontal="center" vertical="center"/>
    </xf>
    <xf numFmtId="0" fontId="8" fillId="0" borderId="17" xfId="19" applyBorder="1"/>
    <xf numFmtId="164" fontId="21" fillId="2" borderId="40" xfId="41" applyFont="1" applyFill="1" applyBorder="1"/>
    <xf numFmtId="164" fontId="21" fillId="2" borderId="19" xfId="41" applyFont="1" applyFill="1" applyBorder="1"/>
    <xf numFmtId="164" fontId="21" fillId="2" borderId="17" xfId="41" applyFont="1" applyFill="1" applyBorder="1"/>
    <xf numFmtId="0" fontId="8" fillId="3" borderId="30" xfId="19" applyFill="1" applyBorder="1"/>
    <xf numFmtId="0" fontId="2" fillId="0" borderId="30" xfId="19" applyFont="1" applyBorder="1"/>
    <xf numFmtId="0" fontId="2" fillId="2" borderId="30" xfId="19" applyFont="1" applyFill="1" applyBorder="1" applyAlignment="1">
      <alignment horizontal="left" vertical="center"/>
    </xf>
    <xf numFmtId="0" fontId="2" fillId="5" borderId="30" xfId="19" applyFont="1" applyFill="1" applyBorder="1"/>
    <xf numFmtId="0" fontId="8" fillId="2" borderId="30" xfId="19" applyFill="1" applyBorder="1"/>
    <xf numFmtId="0" fontId="11" fillId="3" borderId="1" xfId="19" applyFont="1" applyFill="1" applyBorder="1"/>
    <xf numFmtId="164" fontId="8" fillId="3" borderId="22" xfId="19" applyNumberFormat="1" applyFill="1" applyBorder="1"/>
    <xf numFmtId="0" fontId="8" fillId="3" borderId="22" xfId="19" applyFill="1" applyBorder="1"/>
    <xf numFmtId="0" fontId="11" fillId="0" borderId="0" xfId="19" applyFont="1"/>
    <xf numFmtId="0" fontId="8" fillId="3" borderId="18" xfId="19" applyFill="1" applyBorder="1"/>
    <xf numFmtId="0" fontId="8" fillId="3" borderId="0" xfId="19" applyFill="1"/>
    <xf numFmtId="0" fontId="2" fillId="5" borderId="49" xfId="19" applyFont="1" applyFill="1" applyBorder="1"/>
    <xf numFmtId="0" fontId="8" fillId="0" borderId="19" xfId="19" applyBorder="1"/>
    <xf numFmtId="164" fontId="21" fillId="0" borderId="19" xfId="41" applyFont="1" applyBorder="1"/>
    <xf numFmtId="0" fontId="2" fillId="0" borderId="39" xfId="19" applyFont="1" applyBorder="1"/>
    <xf numFmtId="164" fontId="21" fillId="0" borderId="0" xfId="41" applyFont="1" applyBorder="1"/>
    <xf numFmtId="0" fontId="8" fillId="0" borderId="39" xfId="19" applyBorder="1"/>
    <xf numFmtId="0" fontId="8" fillId="0" borderId="9" xfId="19" applyBorder="1"/>
    <xf numFmtId="0" fontId="8" fillId="0" borderId="21" xfId="19" applyBorder="1"/>
    <xf numFmtId="164" fontId="21" fillId="0" borderId="21" xfId="41" applyFont="1" applyBorder="1"/>
    <xf numFmtId="0" fontId="8" fillId="0" borderId="4" xfId="19" applyBorder="1"/>
    <xf numFmtId="0" fontId="2" fillId="0" borderId="0" xfId="13"/>
    <xf numFmtId="0" fontId="2" fillId="0" borderId="0" xfId="13" applyAlignment="1">
      <alignment horizontal="center"/>
    </xf>
    <xf numFmtId="164" fontId="21" fillId="0" borderId="0" xfId="39" applyFont="1"/>
    <xf numFmtId="0" fontId="7" fillId="0" borderId="17" xfId="13" applyFont="1" applyBorder="1" applyAlignment="1">
      <alignment vertical="center" wrapText="1"/>
    </xf>
    <xf numFmtId="0" fontId="2" fillId="0" borderId="17" xfId="13" applyBorder="1"/>
    <xf numFmtId="0" fontId="7" fillId="5" borderId="2" xfId="13" applyFont="1" applyFill="1" applyBorder="1" applyAlignment="1">
      <alignment horizontal="center"/>
    </xf>
    <xf numFmtId="0" fontId="2" fillId="0" borderId="2" xfId="13" applyBorder="1"/>
    <xf numFmtId="0" fontId="7" fillId="5" borderId="9" xfId="13" applyFont="1" applyFill="1" applyBorder="1" applyAlignment="1">
      <alignment horizontal="center"/>
    </xf>
    <xf numFmtId="0" fontId="7" fillId="5" borderId="1" xfId="13" applyFont="1" applyFill="1" applyBorder="1" applyAlignment="1">
      <alignment horizontal="center"/>
    </xf>
    <xf numFmtId="164" fontId="21" fillId="0" borderId="0" xfId="39" applyFont="1" applyBorder="1"/>
    <xf numFmtId="0" fontId="7" fillId="0" borderId="20" xfId="13" applyFont="1" applyBorder="1"/>
    <xf numFmtId="0" fontId="7" fillId="5" borderId="17" xfId="13" applyFont="1" applyFill="1" applyBorder="1"/>
    <xf numFmtId="14" fontId="7" fillId="5" borderId="17" xfId="13" applyNumberFormat="1" applyFont="1" applyFill="1" applyBorder="1" applyAlignment="1">
      <alignment horizontal="center"/>
    </xf>
    <xf numFmtId="0" fontId="7" fillId="5" borderId="17" xfId="13" applyFont="1" applyFill="1" applyBorder="1" applyAlignment="1">
      <alignment horizontal="center"/>
    </xf>
    <xf numFmtId="164" fontId="7" fillId="5" borderId="49" xfId="39" applyFont="1" applyFill="1" applyBorder="1" applyAlignment="1">
      <alignment horizontal="center"/>
    </xf>
    <xf numFmtId="164" fontId="7" fillId="5" borderId="17" xfId="39" applyFont="1" applyFill="1" applyBorder="1" applyAlignment="1">
      <alignment horizontal="center"/>
    </xf>
    <xf numFmtId="0" fontId="7" fillId="0" borderId="0" xfId="13" applyFont="1"/>
    <xf numFmtId="164" fontId="13" fillId="0" borderId="0" xfId="39" applyFont="1" applyBorder="1"/>
    <xf numFmtId="0" fontId="7" fillId="0" borderId="0" xfId="13" applyFont="1" applyAlignment="1">
      <alignment wrapText="1"/>
    </xf>
    <xf numFmtId="0" fontId="2" fillId="0" borderId="20" xfId="13" applyBorder="1"/>
    <xf numFmtId="0" fontId="2" fillId="5" borderId="20" xfId="13" applyFill="1" applyBorder="1"/>
    <xf numFmtId="14" fontId="2" fillId="5" borderId="20" xfId="13" applyNumberFormat="1" applyFill="1" applyBorder="1" applyAlignment="1">
      <alignment horizontal="center"/>
    </xf>
    <xf numFmtId="0" fontId="2" fillId="5" borderId="20" xfId="13" applyFill="1" applyBorder="1" applyAlignment="1">
      <alignment horizontal="center"/>
    </xf>
    <xf numFmtId="164" fontId="2" fillId="5" borderId="39" xfId="39" applyFont="1" applyFill="1" applyBorder="1"/>
    <xf numFmtId="164" fontId="2" fillId="5" borderId="20" xfId="39" applyFont="1" applyFill="1" applyBorder="1" applyAlignment="1">
      <alignment horizontal="center"/>
    </xf>
    <xf numFmtId="164" fontId="2" fillId="0" borderId="0" xfId="39" applyFont="1"/>
    <xf numFmtId="164" fontId="2" fillId="0" borderId="0" xfId="39" applyFont="1" applyBorder="1"/>
    <xf numFmtId="0" fontId="2" fillId="0" borderId="0" xfId="13" applyAlignment="1">
      <alignment wrapText="1"/>
    </xf>
    <xf numFmtId="0" fontId="2" fillId="5" borderId="2" xfId="13" applyFill="1" applyBorder="1"/>
    <xf numFmtId="14" fontId="2" fillId="5" borderId="2" xfId="13" applyNumberFormat="1" applyFill="1" applyBorder="1" applyAlignment="1">
      <alignment horizontal="center"/>
    </xf>
    <xf numFmtId="0" fontId="2" fillId="5" borderId="2" xfId="13" applyFill="1" applyBorder="1" applyAlignment="1">
      <alignment horizontal="center"/>
    </xf>
    <xf numFmtId="0" fontId="7" fillId="0" borderId="2" xfId="13" applyFont="1" applyBorder="1"/>
    <xf numFmtId="164" fontId="7" fillId="4" borderId="11" xfId="13" applyNumberFormat="1" applyFont="1" applyFill="1" applyBorder="1"/>
    <xf numFmtId="164" fontId="7" fillId="4" borderId="1" xfId="13" applyNumberFormat="1" applyFont="1" applyFill="1" applyBorder="1"/>
    <xf numFmtId="0" fontId="7" fillId="5" borderId="0" xfId="13" applyFont="1" applyFill="1"/>
    <xf numFmtId="0" fontId="7" fillId="0" borderId="17" xfId="13" applyFont="1" applyBorder="1"/>
    <xf numFmtId="0" fontId="2" fillId="5" borderId="17" xfId="13" applyFill="1" applyBorder="1"/>
    <xf numFmtId="0" fontId="2" fillId="5" borderId="17" xfId="13" applyFill="1" applyBorder="1" applyAlignment="1">
      <alignment horizontal="center"/>
    </xf>
    <xf numFmtId="164" fontId="2" fillId="5" borderId="49" xfId="39" applyFont="1" applyFill="1" applyBorder="1" applyAlignment="1">
      <alignment horizontal="center"/>
    </xf>
    <xf numFmtId="164" fontId="2" fillId="5" borderId="17" xfId="39" applyFont="1" applyFill="1" applyBorder="1" applyAlignment="1">
      <alignment horizontal="center"/>
    </xf>
    <xf numFmtId="164" fontId="2" fillId="5" borderId="0" xfId="13" applyNumberFormat="1" applyFill="1" applyAlignment="1">
      <alignment vertical="center" wrapText="1"/>
    </xf>
    <xf numFmtId="0" fontId="7" fillId="5" borderId="20" xfId="13" applyFont="1" applyFill="1" applyBorder="1"/>
    <xf numFmtId="0" fontId="7" fillId="5" borderId="20" xfId="13" applyFont="1" applyFill="1" applyBorder="1" applyAlignment="1">
      <alignment horizontal="center"/>
    </xf>
    <xf numFmtId="164" fontId="7" fillId="5" borderId="39" xfId="39" applyFont="1" applyFill="1" applyBorder="1"/>
    <xf numFmtId="164" fontId="7" fillId="5" borderId="20" xfId="39" applyFont="1" applyFill="1" applyBorder="1" applyAlignment="1">
      <alignment horizontal="center"/>
    </xf>
    <xf numFmtId="168" fontId="7" fillId="0" borderId="0" xfId="39" applyNumberFormat="1" applyFont="1" applyBorder="1"/>
    <xf numFmtId="168" fontId="7" fillId="5" borderId="0" xfId="13" applyNumberFormat="1" applyFont="1" applyFill="1" applyAlignment="1">
      <alignment vertical="center" wrapText="1"/>
    </xf>
    <xf numFmtId="168" fontId="7" fillId="0" borderId="0" xfId="13" applyNumberFormat="1" applyFont="1"/>
    <xf numFmtId="0" fontId="7" fillId="0" borderId="1" xfId="13" applyFont="1" applyBorder="1"/>
    <xf numFmtId="164" fontId="7" fillId="0" borderId="0" xfId="39" applyFont="1" applyBorder="1"/>
    <xf numFmtId="0" fontId="2" fillId="0" borderId="1" xfId="13" applyBorder="1"/>
    <xf numFmtId="0" fontId="2" fillId="5" borderId="49" xfId="13" applyFill="1" applyBorder="1"/>
    <xf numFmtId="0" fontId="7" fillId="5" borderId="39" xfId="13" applyFont="1" applyFill="1" applyBorder="1"/>
    <xf numFmtId="0" fontId="2" fillId="5" borderId="39" xfId="13" applyFill="1" applyBorder="1"/>
    <xf numFmtId="0" fontId="7" fillId="0" borderId="1" xfId="13" applyFont="1" applyBorder="1" applyAlignment="1">
      <alignment vertical="center" wrapText="1"/>
    </xf>
    <xf numFmtId="0" fontId="8" fillId="0" borderId="57" xfId="19" applyBorder="1"/>
    <xf numFmtId="0" fontId="8" fillId="0" borderId="49" xfId="19" applyBorder="1"/>
    <xf numFmtId="0" fontId="14" fillId="0" borderId="21" xfId="19" applyFont="1" applyBorder="1"/>
    <xf numFmtId="0" fontId="8" fillId="0" borderId="39" xfId="19" applyBorder="1" applyAlignment="1">
      <alignment horizontal="center"/>
    </xf>
    <xf numFmtId="0" fontId="12" fillId="0" borderId="0" xfId="19" applyFont="1" applyAlignment="1">
      <alignment vertical="center" wrapText="1"/>
    </xf>
    <xf numFmtId="0" fontId="12" fillId="0" borderId="0" xfId="19" applyFont="1" applyAlignment="1">
      <alignment horizontal="center" vertical="center" wrapText="1"/>
    </xf>
    <xf numFmtId="0" fontId="8" fillId="0" borderId="21" xfId="19" applyBorder="1" applyAlignment="1">
      <alignment horizontal="center"/>
    </xf>
    <xf numFmtId="0" fontId="7" fillId="3" borderId="1" xfId="19" applyFont="1" applyFill="1" applyBorder="1" applyAlignment="1">
      <alignment horizontal="center" vertical="center"/>
    </xf>
    <xf numFmtId="0" fontId="2" fillId="0" borderId="18" xfId="19" applyFont="1" applyBorder="1" applyAlignment="1">
      <alignment horizontal="left"/>
    </xf>
    <xf numFmtId="0" fontId="7" fillId="0" borderId="0" xfId="19" applyFont="1" applyAlignment="1">
      <alignment horizontal="center"/>
    </xf>
    <xf numFmtId="0" fontId="7" fillId="2" borderId="0" xfId="19" applyFont="1" applyFill="1" applyAlignment="1">
      <alignment vertical="center"/>
    </xf>
    <xf numFmtId="164" fontId="26" fillId="2" borderId="30" xfId="41" applyFont="1" applyFill="1" applyBorder="1"/>
    <xf numFmtId="164" fontId="26" fillId="2" borderId="0" xfId="41" applyFont="1" applyFill="1" applyBorder="1"/>
    <xf numFmtId="164" fontId="26" fillId="2" borderId="20" xfId="41" applyFont="1" applyFill="1" applyBorder="1"/>
    <xf numFmtId="164" fontId="2" fillId="3" borderId="49" xfId="41" applyFont="1" applyFill="1" applyBorder="1"/>
    <xf numFmtId="164" fontId="2" fillId="3" borderId="39" xfId="41" applyFont="1" applyFill="1" applyBorder="1"/>
    <xf numFmtId="164" fontId="2" fillId="3" borderId="17" xfId="41" applyFont="1" applyFill="1" applyBorder="1"/>
    <xf numFmtId="167" fontId="26" fillId="2" borderId="20" xfId="41" applyNumberFormat="1" applyFont="1" applyFill="1" applyBorder="1"/>
    <xf numFmtId="10" fontId="2" fillId="2" borderId="20" xfId="19" applyNumberFormat="1" applyFont="1" applyFill="1" applyBorder="1"/>
    <xf numFmtId="9" fontId="2" fillId="2" borderId="20" xfId="19" applyNumberFormat="1" applyFont="1" applyFill="1" applyBorder="1"/>
    <xf numFmtId="164" fontId="26" fillId="0" borderId="0" xfId="41" applyFont="1" applyFill="1" applyBorder="1"/>
    <xf numFmtId="164" fontId="26" fillId="0" borderId="18" xfId="41" applyFont="1" applyFill="1" applyBorder="1"/>
    <xf numFmtId="0" fontId="2" fillId="0" borderId="0" xfId="19" applyFont="1" applyAlignment="1">
      <alignment horizontal="center" vertical="center"/>
    </xf>
    <xf numFmtId="9" fontId="2" fillId="0" borderId="0" xfId="19" applyNumberFormat="1" applyFont="1"/>
    <xf numFmtId="43" fontId="2" fillId="3" borderId="1" xfId="19" applyNumberFormat="1" applyFont="1" applyFill="1" applyBorder="1"/>
    <xf numFmtId="164" fontId="26" fillId="0" borderId="0" xfId="41" applyFont="1"/>
    <xf numFmtId="43" fontId="2" fillId="3" borderId="1" xfId="19" applyNumberFormat="1" applyFont="1" applyFill="1" applyBorder="1" applyAlignment="1">
      <alignment vertical="center"/>
    </xf>
    <xf numFmtId="0" fontId="8" fillId="0" borderId="20" xfId="19" applyBorder="1" applyAlignment="1">
      <alignment horizontal="center" vertical="center"/>
    </xf>
    <xf numFmtId="0" fontId="2" fillId="0" borderId="20" xfId="19" applyFont="1" applyBorder="1" applyAlignment="1">
      <alignment horizontal="center" vertical="center"/>
    </xf>
    <xf numFmtId="0" fontId="2" fillId="2" borderId="20" xfId="19" applyFont="1" applyFill="1" applyBorder="1" applyAlignment="1">
      <alignment horizontal="center"/>
    </xf>
    <xf numFmtId="0" fontId="2" fillId="2" borderId="49" xfId="19" applyFont="1" applyFill="1" applyBorder="1" applyAlignment="1">
      <alignment horizontal="left" vertical="center" wrapText="1"/>
    </xf>
    <xf numFmtId="0" fontId="2" fillId="2" borderId="39" xfId="19" applyFont="1" applyFill="1" applyBorder="1" applyAlignment="1">
      <alignment horizontal="left" vertical="center"/>
    </xf>
    <xf numFmtId="0" fontId="2" fillId="5" borderId="39" xfId="19" applyFont="1" applyFill="1" applyBorder="1" applyAlignment="1">
      <alignment horizontal="left" vertical="center"/>
    </xf>
    <xf numFmtId="0" fontId="8" fillId="2" borderId="39" xfId="19" applyFill="1" applyBorder="1" applyAlignment="1">
      <alignment horizontal="left" vertical="center"/>
    </xf>
    <xf numFmtId="0" fontId="2" fillId="2" borderId="20" xfId="19" applyFont="1" applyFill="1" applyBorder="1" applyAlignment="1">
      <alignment horizontal="center" vertical="center"/>
    </xf>
    <xf numFmtId="0" fontId="2" fillId="2" borderId="39" xfId="19" applyFont="1" applyFill="1" applyBorder="1" applyAlignment="1">
      <alignment horizontal="left" vertical="center" wrapText="1"/>
    </xf>
    <xf numFmtId="0" fontId="8" fillId="0" borderId="0" xfId="19" applyAlignment="1">
      <alignment vertical="center"/>
    </xf>
    <xf numFmtId="0" fontId="7" fillId="2" borderId="22" xfId="19" applyFont="1" applyFill="1" applyBorder="1" applyAlignment="1">
      <alignment horizontal="center" vertical="center"/>
    </xf>
    <xf numFmtId="0" fontId="7" fillId="2" borderId="4" xfId="19" applyFont="1" applyFill="1" applyBorder="1" applyAlignment="1">
      <alignment horizontal="center" vertical="center" wrapText="1"/>
    </xf>
    <xf numFmtId="0" fontId="7" fillId="0" borderId="9" xfId="19" applyFont="1" applyBorder="1" applyAlignment="1">
      <alignment horizontal="center" vertical="center" wrapText="1"/>
    </xf>
    <xf numFmtId="0" fontId="29" fillId="0" borderId="0" xfId="0" applyFont="1"/>
    <xf numFmtId="43" fontId="29" fillId="0" borderId="0" xfId="0" applyNumberFormat="1" applyFont="1"/>
    <xf numFmtId="0" fontId="25" fillId="0" borderId="0" xfId="0" applyFont="1" applyAlignment="1">
      <alignment vertical="center"/>
    </xf>
    <xf numFmtId="0" fontId="25" fillId="0" borderId="17" xfId="0" applyFont="1" applyBorder="1" applyAlignment="1">
      <alignment vertical="center"/>
    </xf>
    <xf numFmtId="0" fontId="29" fillId="0" borderId="20" xfId="0" applyFont="1" applyBorder="1"/>
    <xf numFmtId="0" fontId="29" fillId="0" borderId="2" xfId="0" applyFont="1" applyBorder="1"/>
    <xf numFmtId="0" fontId="29" fillId="0" borderId="1" xfId="0" applyFont="1" applyBorder="1"/>
    <xf numFmtId="4" fontId="26" fillId="0" borderId="0" xfId="0" applyNumberFormat="1" applyFont="1"/>
    <xf numFmtId="4" fontId="29" fillId="0" borderId="0" xfId="0" applyNumberFormat="1" applyFont="1"/>
    <xf numFmtId="0" fontId="29" fillId="0" borderId="22" xfId="0" applyFont="1" applyBorder="1" applyAlignment="1">
      <alignment horizontal="center"/>
    </xf>
    <xf numFmtId="0" fontId="30" fillId="0" borderId="0" xfId="0" applyFont="1"/>
    <xf numFmtId="0" fontId="0" fillId="5" borderId="0" xfId="0" applyFill="1"/>
    <xf numFmtId="43" fontId="24" fillId="3" borderId="1" xfId="0" applyNumberFormat="1" applyFont="1" applyFill="1" applyBorder="1"/>
    <xf numFmtId="43" fontId="15" fillId="5" borderId="1" xfId="0" applyNumberFormat="1" applyFont="1" applyFill="1" applyBorder="1"/>
    <xf numFmtId="0" fontId="0" fillId="5" borderId="9" xfId="0" applyFill="1" applyBorder="1"/>
    <xf numFmtId="0" fontId="0" fillId="5" borderId="11" xfId="0" applyFill="1" applyBorder="1"/>
    <xf numFmtId="43" fontId="24" fillId="3" borderId="3" xfId="0" applyNumberFormat="1" applyFont="1" applyFill="1" applyBorder="1"/>
    <xf numFmtId="43" fontId="24" fillId="3" borderId="65" xfId="0" applyNumberFormat="1" applyFont="1" applyFill="1" applyBorder="1"/>
    <xf numFmtId="43" fontId="24" fillId="3" borderId="66" xfId="0" applyNumberFormat="1" applyFont="1" applyFill="1" applyBorder="1"/>
    <xf numFmtId="43" fontId="22" fillId="0" borderId="0" xfId="0" applyNumberFormat="1" applyFont="1"/>
    <xf numFmtId="0" fontId="22" fillId="0" borderId="0" xfId="0" applyFont="1"/>
    <xf numFmtId="43" fontId="0" fillId="5" borderId="17" xfId="0" applyNumberFormat="1" applyFill="1" applyBorder="1"/>
    <xf numFmtId="169" fontId="29" fillId="0" borderId="0" xfId="0" applyNumberFormat="1" applyFont="1"/>
    <xf numFmtId="9" fontId="0" fillId="5" borderId="0" xfId="0" applyNumberFormat="1" applyFill="1"/>
    <xf numFmtId="43" fontId="24" fillId="0" borderId="42" xfId="0" applyNumberFormat="1" applyFont="1" applyBorder="1"/>
    <xf numFmtId="0" fontId="15" fillId="5" borderId="37" xfId="0" applyFont="1" applyFill="1" applyBorder="1" applyAlignment="1">
      <alignment horizontal="left" vertical="center"/>
    </xf>
    <xf numFmtId="0" fontId="0" fillId="0" borderId="63" xfId="0" applyBorder="1"/>
    <xf numFmtId="17" fontId="24" fillId="3" borderId="12" xfId="0" applyNumberFormat="1" applyFont="1" applyFill="1" applyBorder="1" applyAlignment="1">
      <alignment horizontal="center" vertical="center"/>
    </xf>
    <xf numFmtId="17" fontId="24" fillId="3" borderId="14" xfId="0" applyNumberFormat="1" applyFont="1" applyFill="1" applyBorder="1" applyAlignment="1">
      <alignment horizontal="center" vertical="center" wrapText="1"/>
    </xf>
    <xf numFmtId="43" fontId="15" fillId="5" borderId="12" xfId="0" applyNumberFormat="1" applyFont="1" applyFill="1" applyBorder="1"/>
    <xf numFmtId="43" fontId="0" fillId="0" borderId="12" xfId="0" applyNumberFormat="1" applyBorder="1"/>
    <xf numFmtId="43" fontId="24" fillId="3" borderId="12" xfId="0" applyNumberFormat="1" applyFont="1" applyFill="1" applyBorder="1"/>
    <xf numFmtId="43" fontId="24" fillId="3" borderId="14" xfId="0" applyNumberFormat="1" applyFont="1" applyFill="1" applyBorder="1"/>
    <xf numFmtId="43" fontId="0" fillId="3" borderId="12" xfId="0" applyNumberFormat="1" applyFill="1" applyBorder="1"/>
    <xf numFmtId="43" fontId="27" fillId="4" borderId="67" xfId="0" applyNumberFormat="1" applyFont="1" applyFill="1" applyBorder="1"/>
    <xf numFmtId="43" fontId="27" fillId="4" borderId="42" xfId="0" applyNumberFormat="1" applyFont="1" applyFill="1" applyBorder="1"/>
    <xf numFmtId="43" fontId="27" fillId="0" borderId="67" xfId="0" applyNumberFormat="1" applyFont="1" applyBorder="1"/>
    <xf numFmtId="43" fontId="27" fillId="0" borderId="42" xfId="0" applyNumberFormat="1" applyFont="1" applyBorder="1"/>
    <xf numFmtId="0" fontId="24" fillId="3" borderId="8" xfId="0" applyFont="1" applyFill="1" applyBorder="1" applyAlignment="1">
      <alignment vertical="center"/>
    </xf>
    <xf numFmtId="0" fontId="15" fillId="5" borderId="41" xfId="0" applyFont="1" applyFill="1" applyBorder="1" applyAlignment="1">
      <alignment horizontal="left" vertical="center"/>
    </xf>
    <xf numFmtId="0" fontId="2" fillId="5" borderId="59" xfId="19" applyFont="1" applyFill="1" applyBorder="1"/>
    <xf numFmtId="0" fontId="15" fillId="5" borderId="59" xfId="0" applyFont="1" applyFill="1" applyBorder="1" applyAlignment="1">
      <alignment horizontal="left" vertical="center"/>
    </xf>
    <xf numFmtId="0" fontId="0" fillId="0" borderId="59" xfId="0" applyBorder="1" applyAlignment="1">
      <alignment vertical="center" wrapText="1"/>
    </xf>
    <xf numFmtId="0" fontId="0" fillId="3" borderId="59" xfId="0" applyFill="1" applyBorder="1" applyAlignment="1">
      <alignment vertical="center" wrapText="1"/>
    </xf>
    <xf numFmtId="0" fontId="27" fillId="4" borderId="68" xfId="0" applyFont="1" applyFill="1" applyBorder="1"/>
    <xf numFmtId="0" fontId="31" fillId="0" borderId="68" xfId="0" applyFont="1" applyBorder="1"/>
    <xf numFmtId="43" fontId="15" fillId="5" borderId="17" xfId="0" applyNumberFormat="1" applyFont="1" applyFill="1" applyBorder="1"/>
    <xf numFmtId="0" fontId="24" fillId="3" borderId="3" xfId="0" applyFont="1" applyFill="1" applyBorder="1"/>
    <xf numFmtId="0" fontId="0" fillId="0" borderId="10" xfId="0" applyBorder="1"/>
    <xf numFmtId="0" fontId="24" fillId="3" borderId="3" xfId="0" applyFont="1" applyFill="1" applyBorder="1" applyAlignment="1">
      <alignment vertical="center"/>
    </xf>
    <xf numFmtId="17" fontId="24" fillId="3" borderId="65" xfId="0" applyNumberFormat="1" applyFont="1" applyFill="1" applyBorder="1" applyAlignment="1">
      <alignment horizontal="center" vertical="center"/>
    </xf>
    <xf numFmtId="17" fontId="24" fillId="3" borderId="66" xfId="0" applyNumberFormat="1" applyFont="1" applyFill="1" applyBorder="1" applyAlignment="1">
      <alignment horizontal="center" vertical="center" wrapText="1"/>
    </xf>
    <xf numFmtId="0" fontId="24" fillId="5" borderId="0" xfId="0" applyFont="1" applyFill="1"/>
    <xf numFmtId="0" fontId="24" fillId="3" borderId="40" xfId="0" applyFont="1" applyFill="1" applyBorder="1" applyAlignment="1">
      <alignment vertical="center"/>
    </xf>
    <xf numFmtId="0" fontId="7" fillId="3" borderId="45" xfId="0" applyFont="1" applyFill="1" applyBorder="1" applyAlignment="1">
      <alignment horizontal="left" vertical="center"/>
    </xf>
    <xf numFmtId="166" fontId="24" fillId="3" borderId="65" xfId="28" applyNumberFormat="1" applyFont="1" applyFill="1" applyBorder="1" applyAlignment="1">
      <alignment horizontal="center" vertical="center"/>
    </xf>
    <xf numFmtId="166" fontId="24" fillId="3" borderId="71" xfId="28" applyNumberFormat="1" applyFont="1" applyFill="1" applyBorder="1" applyAlignment="1">
      <alignment horizontal="center" vertical="center"/>
    </xf>
    <xf numFmtId="17" fontId="25" fillId="3" borderId="65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6" fontId="25" fillId="0" borderId="62" xfId="28" applyNumberFormat="1" applyFont="1" applyFill="1" applyBorder="1" applyAlignment="1">
      <alignment horizontal="center" vertical="center"/>
    </xf>
    <xf numFmtId="166" fontId="25" fillId="0" borderId="65" xfId="28" applyNumberFormat="1" applyFont="1" applyFill="1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10" fontId="29" fillId="0" borderId="30" xfId="0" applyNumberFormat="1" applyFont="1" applyBorder="1"/>
    <xf numFmtId="9" fontId="29" fillId="0" borderId="30" xfId="0" applyNumberFormat="1" applyFont="1" applyBorder="1"/>
    <xf numFmtId="0" fontId="29" fillId="0" borderId="4" xfId="0" applyFont="1" applyBorder="1"/>
    <xf numFmtId="0" fontId="0" fillId="3" borderId="59" xfId="0" applyFill="1" applyBorder="1"/>
    <xf numFmtId="17" fontId="25" fillId="3" borderId="71" xfId="0" applyNumberFormat="1" applyFont="1" applyFill="1" applyBorder="1" applyAlignment="1">
      <alignment horizontal="center" vertical="center"/>
    </xf>
    <xf numFmtId="166" fontId="25" fillId="0" borderId="71" xfId="28" applyNumberFormat="1" applyFont="1" applyFill="1" applyBorder="1" applyAlignment="1">
      <alignment horizontal="center" vertical="center"/>
    </xf>
    <xf numFmtId="9" fontId="29" fillId="0" borderId="22" xfId="0" applyNumberFormat="1" applyFont="1" applyBorder="1"/>
    <xf numFmtId="0" fontId="29" fillId="0" borderId="22" xfId="0" applyFont="1" applyBorder="1"/>
    <xf numFmtId="166" fontId="24" fillId="3" borderId="65" xfId="28" applyNumberFormat="1" applyFont="1" applyFill="1" applyBorder="1" applyAlignment="1">
      <alignment horizontal="center"/>
    </xf>
    <xf numFmtId="166" fontId="24" fillId="3" borderId="71" xfId="28" applyNumberFormat="1" applyFont="1" applyFill="1" applyBorder="1" applyAlignment="1">
      <alignment horizontal="center"/>
    </xf>
    <xf numFmtId="0" fontId="0" fillId="5" borderId="47" xfId="0" applyFill="1" applyBorder="1"/>
    <xf numFmtId="0" fontId="0" fillId="5" borderId="59" xfId="0" applyFill="1" applyBorder="1"/>
    <xf numFmtId="0" fontId="7" fillId="5" borderId="6" xfId="0" applyFont="1" applyFill="1" applyBorder="1" applyAlignment="1">
      <alignment horizontal="left" vertical="center"/>
    </xf>
    <xf numFmtId="0" fontId="0" fillId="5" borderId="68" xfId="0" applyFill="1" applyBorder="1"/>
    <xf numFmtId="0" fontId="24" fillId="5" borderId="5" xfId="0" applyFont="1" applyFill="1" applyBorder="1" applyAlignment="1">
      <alignment vertical="center"/>
    </xf>
    <xf numFmtId="0" fontId="0" fillId="5" borderId="49" xfId="0" applyFill="1" applyBorder="1"/>
    <xf numFmtId="10" fontId="29" fillId="0" borderId="22" xfId="0" applyNumberFormat="1" applyFont="1" applyBorder="1"/>
    <xf numFmtId="0" fontId="33" fillId="0" borderId="31" xfId="0" applyFont="1" applyBorder="1" applyAlignment="1">
      <alignment horizontal="center"/>
    </xf>
    <xf numFmtId="17" fontId="24" fillId="3" borderId="20" xfId="0" applyNumberFormat="1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vertical="center"/>
    </xf>
    <xf numFmtId="17" fontId="34" fillId="3" borderId="65" xfId="0" applyNumberFormat="1" applyFont="1" applyFill="1" applyBorder="1" applyAlignment="1">
      <alignment horizontal="center" vertical="center"/>
    </xf>
    <xf numFmtId="17" fontId="34" fillId="3" borderId="66" xfId="0" applyNumberFormat="1" applyFont="1" applyFill="1" applyBorder="1" applyAlignment="1">
      <alignment horizontal="center" vertical="center" wrapText="1"/>
    </xf>
    <xf numFmtId="0" fontId="35" fillId="0" borderId="0" xfId="0" applyFont="1"/>
    <xf numFmtId="43" fontId="35" fillId="0" borderId="0" xfId="0" applyNumberFormat="1" applyFont="1"/>
    <xf numFmtId="0" fontId="36" fillId="5" borderId="0" xfId="0" applyFont="1" applyFill="1"/>
    <xf numFmtId="0" fontId="36" fillId="0" borderId="0" xfId="0" applyFont="1"/>
    <xf numFmtId="43" fontId="37" fillId="3" borderId="65" xfId="0" applyNumberFormat="1" applyFont="1" applyFill="1" applyBorder="1"/>
    <xf numFmtId="43" fontId="37" fillId="3" borderId="66" xfId="0" applyNumberFormat="1" applyFont="1" applyFill="1" applyBorder="1"/>
    <xf numFmtId="0" fontId="24" fillId="3" borderId="45" xfId="0" applyFont="1" applyFill="1" applyBorder="1" applyAlignment="1">
      <alignment vertical="center"/>
    </xf>
    <xf numFmtId="0" fontId="7" fillId="2" borderId="73" xfId="0" applyFont="1" applyFill="1" applyBorder="1" applyAlignment="1">
      <alignment horizontal="center" vertical="center"/>
    </xf>
    <xf numFmtId="17" fontId="25" fillId="3" borderId="8" xfId="0" applyNumberFormat="1" applyFont="1" applyFill="1" applyBorder="1" applyAlignment="1">
      <alignment horizontal="center" vertical="center"/>
    </xf>
    <xf numFmtId="17" fontId="25" fillId="3" borderId="61" xfId="0" applyNumberFormat="1" applyFont="1" applyFill="1" applyBorder="1" applyAlignment="1">
      <alignment horizontal="center" vertical="center"/>
    </xf>
    <xf numFmtId="4" fontId="24" fillId="3" borderId="17" xfId="0" applyNumberFormat="1" applyFont="1" applyFill="1" applyBorder="1" applyAlignment="1">
      <alignment horizontal="center" vertical="center" wrapText="1"/>
    </xf>
    <xf numFmtId="4" fontId="24" fillId="3" borderId="8" xfId="28" applyNumberFormat="1" applyFont="1" applyFill="1" applyBorder="1" applyAlignment="1">
      <alignment horizontal="center" vertical="center" wrapText="1"/>
    </xf>
    <xf numFmtId="4" fontId="24" fillId="3" borderId="66" xfId="0" applyNumberFormat="1" applyFont="1" applyFill="1" applyBorder="1" applyAlignment="1">
      <alignment horizontal="center" vertical="center" wrapText="1"/>
    </xf>
    <xf numFmtId="4" fontId="25" fillId="3" borderId="8" xfId="0" applyNumberFormat="1" applyFont="1" applyFill="1" applyBorder="1" applyAlignment="1">
      <alignment horizontal="center" vertical="center" wrapText="1"/>
    </xf>
    <xf numFmtId="4" fontId="25" fillId="0" borderId="8" xfId="28" applyNumberFormat="1" applyFont="1" applyFill="1" applyBorder="1" applyAlignment="1">
      <alignment horizontal="center" vertical="center" wrapText="1"/>
    </xf>
    <xf numFmtId="4" fontId="25" fillId="3" borderId="5" xfId="0" applyNumberFormat="1" applyFont="1" applyFill="1" applyBorder="1" applyAlignment="1">
      <alignment horizontal="center" vertical="center" wrapText="1"/>
    </xf>
    <xf numFmtId="43" fontId="26" fillId="5" borderId="1" xfId="28" applyFont="1" applyFill="1" applyBorder="1"/>
    <xf numFmtId="43" fontId="26" fillId="5" borderId="11" xfId="28" applyFont="1" applyFill="1" applyBorder="1"/>
    <xf numFmtId="43" fontId="26" fillId="5" borderId="64" xfId="28" applyFont="1" applyFill="1" applyBorder="1"/>
    <xf numFmtId="43" fontId="26" fillId="5" borderId="74" xfId="28" applyFont="1" applyFill="1" applyBorder="1"/>
    <xf numFmtId="43" fontId="26" fillId="5" borderId="17" xfId="28" applyFont="1" applyFill="1" applyBorder="1"/>
    <xf numFmtId="4" fontId="38" fillId="3" borderId="8" xfId="6" applyNumberFormat="1" applyFont="1" applyFill="1" applyBorder="1"/>
    <xf numFmtId="43" fontId="26" fillId="5" borderId="12" xfId="28" applyFont="1" applyFill="1" applyBorder="1"/>
    <xf numFmtId="43" fontId="26" fillId="5" borderId="16" xfId="28" applyFont="1" applyFill="1" applyBorder="1"/>
    <xf numFmtId="4" fontId="38" fillId="3" borderId="68" xfId="6" applyNumberFormat="1" applyFont="1" applyFill="1" applyBorder="1"/>
    <xf numFmtId="43" fontId="26" fillId="5" borderId="22" xfId="28" applyFont="1" applyFill="1" applyBorder="1"/>
    <xf numFmtId="4" fontId="38" fillId="3" borderId="60" xfId="6" applyNumberFormat="1" applyFont="1" applyFill="1" applyBorder="1"/>
    <xf numFmtId="43" fontId="26" fillId="0" borderId="20" xfId="28" applyFont="1" applyFill="1" applyBorder="1"/>
    <xf numFmtId="17" fontId="38" fillId="3" borderId="62" xfId="0" applyNumberFormat="1" applyFont="1" applyFill="1" applyBorder="1" applyAlignment="1">
      <alignment horizontal="center" vertical="center"/>
    </xf>
    <xf numFmtId="17" fontId="38" fillId="3" borderId="65" xfId="0" applyNumberFormat="1" applyFont="1" applyFill="1" applyBorder="1" applyAlignment="1">
      <alignment horizontal="center" vertical="center"/>
    </xf>
    <xf numFmtId="17" fontId="38" fillId="3" borderId="71" xfId="0" applyNumberFormat="1" applyFont="1" applyFill="1" applyBorder="1" applyAlignment="1">
      <alignment horizontal="center" vertical="center"/>
    </xf>
    <xf numFmtId="4" fontId="38" fillId="3" borderId="8" xfId="0" applyNumberFormat="1" applyFont="1" applyFill="1" applyBorder="1" applyAlignment="1">
      <alignment horizontal="center" vertical="center" wrapText="1"/>
    </xf>
    <xf numFmtId="17" fontId="38" fillId="5" borderId="4" xfId="0" applyNumberFormat="1" applyFont="1" applyFill="1" applyBorder="1" applyAlignment="1">
      <alignment horizontal="center" vertical="center"/>
    </xf>
    <xf numFmtId="17" fontId="38" fillId="5" borderId="2" xfId="0" applyNumberFormat="1" applyFont="1" applyFill="1" applyBorder="1" applyAlignment="1">
      <alignment horizontal="center" vertical="center"/>
    </xf>
    <xf numFmtId="17" fontId="38" fillId="5" borderId="9" xfId="0" applyNumberFormat="1" applyFont="1" applyFill="1" applyBorder="1" applyAlignment="1">
      <alignment horizontal="center" vertical="center"/>
    </xf>
    <xf numFmtId="4" fontId="38" fillId="3" borderId="58" xfId="0" applyNumberFormat="1" applyFont="1" applyFill="1" applyBorder="1" applyAlignment="1">
      <alignment horizontal="center" vertical="center" wrapText="1"/>
    </xf>
    <xf numFmtId="4" fontId="38" fillId="3" borderId="59" xfId="6" applyNumberFormat="1" applyFont="1" applyFill="1" applyBorder="1"/>
    <xf numFmtId="43" fontId="26" fillId="5" borderId="40" xfId="28" applyFont="1" applyFill="1" applyBorder="1"/>
    <xf numFmtId="43" fontId="26" fillId="5" borderId="49" xfId="28" applyFont="1" applyFill="1" applyBorder="1"/>
    <xf numFmtId="43" fontId="38" fillId="3" borderId="62" xfId="28" applyFont="1" applyFill="1" applyBorder="1"/>
    <xf numFmtId="43" fontId="38" fillId="3" borderId="65" xfId="28" applyFont="1" applyFill="1" applyBorder="1"/>
    <xf numFmtId="43" fontId="38" fillId="3" borderId="71" xfId="28" applyFont="1" applyFill="1" applyBorder="1"/>
    <xf numFmtId="4" fontId="26" fillId="0" borderId="39" xfId="0" applyNumberFormat="1" applyFont="1" applyBorder="1"/>
    <xf numFmtId="4" fontId="26" fillId="3" borderId="59" xfId="6" applyNumberFormat="1" applyFont="1" applyFill="1" applyBorder="1"/>
    <xf numFmtId="43" fontId="26" fillId="4" borderId="0" xfId="28" applyFont="1" applyFill="1" applyBorder="1"/>
    <xf numFmtId="4" fontId="26" fillId="4" borderId="0" xfId="28" applyNumberFormat="1" applyFont="1" applyFill="1" applyBorder="1"/>
    <xf numFmtId="43" fontId="38" fillId="3" borderId="65" xfId="0" applyNumberFormat="1" applyFont="1" applyFill="1" applyBorder="1"/>
    <xf numFmtId="4" fontId="38" fillId="3" borderId="66" xfId="6" applyNumberFormat="1" applyFont="1" applyFill="1" applyBorder="1"/>
    <xf numFmtId="4" fontId="26" fillId="3" borderId="68" xfId="6" applyNumberFormat="1" applyFont="1" applyFill="1" applyBorder="1"/>
    <xf numFmtId="43" fontId="26" fillId="5" borderId="56" xfId="28" applyFont="1" applyFill="1" applyBorder="1"/>
    <xf numFmtId="4" fontId="26" fillId="3" borderId="5" xfId="6" applyNumberFormat="1" applyFont="1" applyFill="1" applyBorder="1"/>
    <xf numFmtId="0" fontId="24" fillId="3" borderId="8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43" fontId="29" fillId="5" borderId="0" xfId="0" applyNumberFormat="1" applyFont="1" applyFill="1"/>
    <xf numFmtId="0" fontId="29" fillId="5" borderId="0" xfId="0" applyFont="1" applyFill="1"/>
    <xf numFmtId="4" fontId="29" fillId="5" borderId="0" xfId="0" applyNumberFormat="1" applyFont="1" applyFill="1"/>
    <xf numFmtId="0" fontId="7" fillId="3" borderId="8" xfId="0" applyFont="1" applyFill="1" applyBorder="1" applyAlignment="1">
      <alignment horizontal="center"/>
    </xf>
    <xf numFmtId="0" fontId="0" fillId="3" borderId="8" xfId="0" applyFill="1" applyBorder="1"/>
    <xf numFmtId="43" fontId="38" fillId="3" borderId="8" xfId="28" applyFont="1" applyFill="1" applyBorder="1"/>
    <xf numFmtId="4" fontId="39" fillId="3" borderId="72" xfId="6" applyNumberFormat="1" applyFont="1" applyFill="1" applyBorder="1"/>
    <xf numFmtId="44" fontId="39" fillId="3" borderId="8" xfId="6" applyFont="1" applyFill="1" applyBorder="1" applyAlignment="1">
      <alignment horizontal="center"/>
    </xf>
    <xf numFmtId="4" fontId="39" fillId="3" borderId="8" xfId="6" applyNumberFormat="1" applyFont="1" applyFill="1" applyBorder="1"/>
    <xf numFmtId="0" fontId="24" fillId="3" borderId="45" xfId="0" applyFont="1" applyFill="1" applyBorder="1" applyAlignment="1">
      <alignment horizontal="center"/>
    </xf>
    <xf numFmtId="43" fontId="38" fillId="3" borderId="61" xfId="0" applyNumberFormat="1" applyFont="1" applyFill="1" applyBorder="1"/>
    <xf numFmtId="4" fontId="38" fillId="3" borderId="72" xfId="6" applyNumberFormat="1" applyFont="1" applyFill="1" applyBorder="1"/>
    <xf numFmtId="43" fontId="26" fillId="5" borderId="46" xfId="0" applyNumberFormat="1" applyFont="1" applyFill="1" applyBorder="1"/>
    <xf numFmtId="4" fontId="26" fillId="5" borderId="55" xfId="0" applyNumberFormat="1" applyFont="1" applyFill="1" applyBorder="1"/>
    <xf numFmtId="3" fontId="24" fillId="3" borderId="8" xfId="28" applyNumberFormat="1" applyFont="1" applyFill="1" applyBorder="1" applyAlignment="1">
      <alignment horizontal="center"/>
    </xf>
    <xf numFmtId="0" fontId="0" fillId="5" borderId="71" xfId="0" applyFill="1" applyBorder="1"/>
    <xf numFmtId="43" fontId="26" fillId="5" borderId="61" xfId="28" applyFont="1" applyFill="1" applyBorder="1"/>
    <xf numFmtId="4" fontId="26" fillId="5" borderId="62" xfId="28" applyNumberFormat="1" applyFont="1" applyFill="1" applyBorder="1"/>
    <xf numFmtId="0" fontId="24" fillId="3" borderId="45" xfId="0" applyFont="1" applyFill="1" applyBorder="1" applyAlignment="1">
      <alignment horizontal="center" vertical="center"/>
    </xf>
    <xf numFmtId="43" fontId="38" fillId="3" borderId="8" xfId="0" applyNumberFormat="1" applyFont="1" applyFill="1" applyBorder="1"/>
    <xf numFmtId="43" fontId="24" fillId="3" borderId="8" xfId="0" applyNumberFormat="1" applyFont="1" applyFill="1" applyBorder="1"/>
    <xf numFmtId="43" fontId="0" fillId="5" borderId="0" xfId="0" applyNumberFormat="1" applyFill="1"/>
    <xf numFmtId="0" fontId="24" fillId="3" borderId="8" xfId="0" applyFont="1" applyFill="1" applyBorder="1" applyAlignment="1">
      <alignment horizontal="center" vertical="center" wrapText="1"/>
    </xf>
    <xf numFmtId="0" fontId="40" fillId="4" borderId="8" xfId="0" applyFont="1" applyFill="1" applyBorder="1"/>
    <xf numFmtId="0" fontId="32" fillId="3" borderId="3" xfId="0" applyFont="1" applyFill="1" applyBorder="1" applyAlignment="1">
      <alignment horizontal="center"/>
    </xf>
    <xf numFmtId="0" fontId="2" fillId="5" borderId="12" xfId="19" applyFont="1" applyFill="1" applyBorder="1" applyAlignment="1">
      <alignment horizontal="left" wrapText="1"/>
    </xf>
    <xf numFmtId="0" fontId="41" fillId="0" borderId="0" xfId="0" applyFont="1"/>
    <xf numFmtId="43" fontId="0" fillId="0" borderId="17" xfId="0" applyNumberFormat="1" applyBorder="1"/>
    <xf numFmtId="0" fontId="0" fillId="0" borderId="58" xfId="0" applyBorder="1"/>
    <xf numFmtId="43" fontId="26" fillId="0" borderId="12" xfId="28" applyFont="1" applyFill="1" applyBorder="1"/>
    <xf numFmtId="43" fontId="26" fillId="0" borderId="10" xfId="28" applyFont="1" applyFill="1" applyBorder="1"/>
    <xf numFmtId="43" fontId="26" fillId="0" borderId="1" xfId="28" applyFont="1" applyFill="1" applyBorder="1"/>
    <xf numFmtId="43" fontId="26" fillId="0" borderId="2" xfId="28" applyFont="1" applyFill="1" applyBorder="1"/>
    <xf numFmtId="0" fontId="42" fillId="0" borderId="0" xfId="0" applyFont="1"/>
    <xf numFmtId="0" fontId="25" fillId="0" borderId="0" xfId="0" applyFont="1"/>
    <xf numFmtId="0" fontId="43" fillId="0" borderId="12" xfId="13" applyFont="1" applyBorder="1"/>
    <xf numFmtId="0" fontId="0" fillId="0" borderId="12" xfId="0" applyBorder="1" applyAlignment="1">
      <alignment wrapText="1"/>
    </xf>
    <xf numFmtId="0" fontId="43" fillId="0" borderId="12" xfId="19" applyFont="1" applyBorder="1" applyAlignment="1">
      <alignment horizontal="left" wrapText="1"/>
    </xf>
    <xf numFmtId="0" fontId="30" fillId="0" borderId="10" xfId="0" applyFont="1" applyBorder="1"/>
    <xf numFmtId="0" fontId="30" fillId="0" borderId="37" xfId="0" applyFont="1" applyBorder="1"/>
    <xf numFmtId="3" fontId="24" fillId="0" borderId="59" xfId="0" applyNumberFormat="1" applyFont="1" applyBorder="1" applyAlignment="1">
      <alignment horizontal="center"/>
    </xf>
    <xf numFmtId="0" fontId="31" fillId="0" borderId="1" xfId="0" applyFont="1" applyBorder="1"/>
    <xf numFmtId="0" fontId="0" fillId="0" borderId="1" xfId="0" applyBorder="1" applyAlignment="1">
      <alignment wrapText="1"/>
    </xf>
    <xf numFmtId="0" fontId="31" fillId="0" borderId="2" xfId="0" applyFont="1" applyBorder="1"/>
    <xf numFmtId="0" fontId="0" fillId="0" borderId="2" xfId="0" applyBorder="1" applyAlignment="1">
      <alignment horizontal="center"/>
    </xf>
    <xf numFmtId="4" fontId="38" fillId="0" borderId="58" xfId="6" applyNumberFormat="1" applyFont="1" applyFill="1" applyBorder="1"/>
    <xf numFmtId="4" fontId="38" fillId="0" borderId="59" xfId="6" applyNumberFormat="1" applyFont="1" applyFill="1" applyBorder="1"/>
    <xf numFmtId="166" fontId="26" fillId="0" borderId="1" xfId="28" applyNumberFormat="1" applyFont="1" applyFill="1" applyBorder="1"/>
    <xf numFmtId="166" fontId="26" fillId="0" borderId="11" xfId="28" applyNumberFormat="1" applyFont="1" applyFill="1" applyBorder="1"/>
    <xf numFmtId="4" fontId="38" fillId="0" borderId="68" xfId="28" applyNumberFormat="1" applyFont="1" applyFill="1" applyBorder="1"/>
    <xf numFmtId="4" fontId="26" fillId="0" borderId="17" xfId="6" applyNumberFormat="1" applyFont="1" applyFill="1" applyBorder="1"/>
    <xf numFmtId="0" fontId="19" fillId="0" borderId="0" xfId="0" applyFont="1" applyAlignment="1">
      <alignment horizontal="center" vertical="top"/>
    </xf>
    <xf numFmtId="14" fontId="0" fillId="6" borderId="0" xfId="0" applyNumberFormat="1" applyFill="1" applyAlignment="1">
      <alignment horizontal="center" vertical="top"/>
    </xf>
    <xf numFmtId="44" fontId="0" fillId="6" borderId="0" xfId="0" applyNumberFormat="1" applyFill="1" applyAlignment="1">
      <alignment horizontal="right" vertical="top"/>
    </xf>
    <xf numFmtId="0" fontId="0" fillId="6" borderId="0" xfId="0" applyFill="1" applyAlignment="1">
      <alignment vertical="top"/>
    </xf>
    <xf numFmtId="0" fontId="0" fillId="0" borderId="0" xfId="0" applyAlignment="1">
      <alignment vertical="top"/>
    </xf>
    <xf numFmtId="2" fontId="0" fillId="0" borderId="0" xfId="0" applyNumberFormat="1"/>
    <xf numFmtId="17" fontId="38" fillId="3" borderId="38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44" fontId="0" fillId="0" borderId="0" xfId="0" applyNumberFormat="1" applyAlignment="1">
      <alignment horizontal="right" vertical="top"/>
    </xf>
    <xf numFmtId="0" fontId="28" fillId="0" borderId="0" xfId="0" applyFont="1" applyAlignment="1">
      <alignment vertical="top"/>
    </xf>
    <xf numFmtId="14" fontId="28" fillId="0" borderId="0" xfId="0" applyNumberFormat="1" applyFont="1" applyAlignment="1">
      <alignment horizontal="center" vertical="top"/>
    </xf>
    <xf numFmtId="44" fontId="28" fillId="0" borderId="0" xfId="0" applyNumberFormat="1" applyFont="1" applyAlignment="1">
      <alignment horizontal="right" vertical="top"/>
    </xf>
    <xf numFmtId="14" fontId="28" fillId="0" borderId="0" xfId="0" applyNumberFormat="1" applyFont="1" applyAlignment="1">
      <alignment vertical="top"/>
    </xf>
    <xf numFmtId="44" fontId="2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43" fontId="26" fillId="3" borderId="40" xfId="28" applyFont="1" applyFill="1" applyBorder="1"/>
    <xf numFmtId="0" fontId="32" fillId="0" borderId="23" xfId="0" applyFont="1" applyBorder="1" applyAlignment="1">
      <alignment horizontal="left"/>
    </xf>
    <xf numFmtId="0" fontId="32" fillId="0" borderId="29" xfId="0" applyFont="1" applyBorder="1" applyAlignment="1">
      <alignment horizontal="left"/>
    </xf>
    <xf numFmtId="43" fontId="15" fillId="5" borderId="20" xfId="0" applyNumberFormat="1" applyFont="1" applyFill="1" applyBorder="1"/>
    <xf numFmtId="43" fontId="36" fillId="0" borderId="0" xfId="0" applyNumberFormat="1" applyFont="1"/>
    <xf numFmtId="0" fontId="44" fillId="0" borderId="2" xfId="0" applyFont="1" applyBorder="1" applyAlignment="1">
      <alignment vertical="top"/>
    </xf>
    <xf numFmtId="0" fontId="44" fillId="0" borderId="1" xfId="0" applyFont="1" applyBorder="1" applyAlignment="1">
      <alignment vertical="top"/>
    </xf>
    <xf numFmtId="43" fontId="0" fillId="0" borderId="2" xfId="0" applyNumberFormat="1" applyBorder="1" applyAlignment="1">
      <alignment horizontal="right" vertical="top"/>
    </xf>
    <xf numFmtId="43" fontId="0" fillId="0" borderId="1" xfId="0" applyNumberFormat="1" applyBorder="1" applyAlignment="1">
      <alignment horizontal="right" vertical="top"/>
    </xf>
    <xf numFmtId="0" fontId="0" fillId="5" borderId="76" xfId="0" applyFill="1" applyBorder="1"/>
    <xf numFmtId="0" fontId="0" fillId="0" borderId="52" xfId="0" applyBorder="1"/>
    <xf numFmtId="0" fontId="0" fillId="0" borderId="27" xfId="0" applyBorder="1"/>
    <xf numFmtId="4" fontId="26" fillId="3" borderId="77" xfId="6" applyNumberFormat="1" applyFont="1" applyFill="1" applyBorder="1"/>
    <xf numFmtId="4" fontId="26" fillId="3" borderId="53" xfId="6" applyNumberFormat="1" applyFont="1" applyFill="1" applyBorder="1"/>
    <xf numFmtId="17" fontId="38" fillId="3" borderId="34" xfId="0" applyNumberFormat="1" applyFont="1" applyFill="1" applyBorder="1" applyAlignment="1">
      <alignment horizontal="center" vertical="center"/>
    </xf>
    <xf numFmtId="17" fontId="38" fillId="3" borderId="24" xfId="0" applyNumberFormat="1" applyFont="1" applyFill="1" applyBorder="1" applyAlignment="1">
      <alignment horizontal="center" vertical="center"/>
    </xf>
    <xf numFmtId="43" fontId="38" fillId="3" borderId="55" xfId="28" applyFont="1" applyFill="1" applyBorder="1"/>
    <xf numFmtId="43" fontId="38" fillId="3" borderId="32" xfId="28" applyFont="1" applyFill="1" applyBorder="1"/>
    <xf numFmtId="43" fontId="38" fillId="3" borderId="47" xfId="28" applyFont="1" applyFill="1" applyBorder="1"/>
    <xf numFmtId="43" fontId="0" fillId="0" borderId="42" xfId="0" applyNumberFormat="1" applyBorder="1"/>
    <xf numFmtId="43" fontId="27" fillId="4" borderId="8" xfId="0" applyNumberFormat="1" applyFont="1" applyFill="1" applyBorder="1"/>
    <xf numFmtId="43" fontId="0" fillId="0" borderId="2" xfId="0" applyNumberFormat="1" applyBorder="1"/>
    <xf numFmtId="43" fontId="0" fillId="0" borderId="28" xfId="0" applyNumberFormat="1" applyBorder="1"/>
    <xf numFmtId="0" fontId="0" fillId="0" borderId="0" xfId="0" applyAlignment="1">
      <alignment vertical="center"/>
    </xf>
    <xf numFmtId="0" fontId="23" fillId="0" borderId="0" xfId="1" applyAlignment="1" applyProtection="1"/>
    <xf numFmtId="0" fontId="0" fillId="0" borderId="0" xfId="0" applyAlignment="1">
      <alignment horizontal="left"/>
    </xf>
    <xf numFmtId="0" fontId="45" fillId="0" borderId="0" xfId="0" applyFont="1"/>
    <xf numFmtId="0" fontId="0" fillId="0" borderId="58" xfId="0" quotePrefix="1" applyBorder="1"/>
    <xf numFmtId="43" fontId="0" fillId="0" borderId="20" xfId="0" applyNumberFormat="1" applyBorder="1"/>
    <xf numFmtId="0" fontId="0" fillId="5" borderId="12" xfId="0" applyFill="1" applyBorder="1" applyAlignment="1">
      <alignment wrapText="1"/>
    </xf>
    <xf numFmtId="0" fontId="24" fillId="0" borderId="21" xfId="0" applyFont="1" applyBorder="1"/>
    <xf numFmtId="0" fontId="24" fillId="0" borderId="23" xfId="0" applyFont="1" applyBorder="1"/>
    <xf numFmtId="0" fontId="24" fillId="0" borderId="29" xfId="0" applyFont="1" applyBorder="1"/>
    <xf numFmtId="0" fontId="0" fillId="6" borderId="75" xfId="0" applyFill="1" applyBorder="1"/>
    <xf numFmtId="0" fontId="0" fillId="6" borderId="0" xfId="0" applyFill="1"/>
    <xf numFmtId="0" fontId="0" fillId="6" borderId="0" xfId="0" applyFill="1" applyAlignment="1">
      <alignment wrapText="1"/>
    </xf>
    <xf numFmtId="0" fontId="0" fillId="7" borderId="75" xfId="0" applyFill="1" applyBorder="1"/>
    <xf numFmtId="0" fontId="0" fillId="6" borderId="75" xfId="0" applyFill="1" applyBorder="1" applyAlignment="1">
      <alignment wrapText="1"/>
    </xf>
    <xf numFmtId="0" fontId="0" fillId="6" borderId="12" xfId="0" applyFill="1" applyBorder="1"/>
    <xf numFmtId="0" fontId="0" fillId="6" borderId="10" xfId="0" applyFill="1" applyBorder="1"/>
    <xf numFmtId="43" fontId="46" fillId="0" borderId="1" xfId="0" applyNumberFormat="1" applyFont="1" applyBorder="1"/>
    <xf numFmtId="43" fontId="24" fillId="0" borderId="14" xfId="0" applyNumberFormat="1" applyFont="1" applyBorder="1"/>
    <xf numFmtId="0" fontId="0" fillId="6" borderId="78" xfId="0" applyFill="1" applyBorder="1"/>
    <xf numFmtId="0" fontId="0" fillId="6" borderId="12" xfId="0" applyFill="1" applyBorder="1" applyAlignment="1">
      <alignment wrapText="1"/>
    </xf>
    <xf numFmtId="43" fontId="24" fillId="0" borderId="0" xfId="0" applyNumberFormat="1" applyFont="1"/>
    <xf numFmtId="0" fontId="9" fillId="2" borderId="1" xfId="19" applyFont="1" applyFill="1" applyBorder="1" applyAlignment="1">
      <alignment horizontal="center" vertical="center" wrapText="1"/>
    </xf>
    <xf numFmtId="0" fontId="2" fillId="0" borderId="49" xfId="19" applyFont="1" applyBorder="1" applyAlignment="1">
      <alignment horizontal="left" vertical="top"/>
    </xf>
    <xf numFmtId="0" fontId="8" fillId="0" borderId="19" xfId="19" applyBorder="1" applyAlignment="1">
      <alignment horizontal="left" vertical="top"/>
    </xf>
    <xf numFmtId="0" fontId="8" fillId="0" borderId="40" xfId="19" applyBorder="1" applyAlignment="1">
      <alignment horizontal="left" vertical="top"/>
    </xf>
    <xf numFmtId="0" fontId="8" fillId="0" borderId="39" xfId="19" applyBorder="1" applyAlignment="1">
      <alignment horizontal="left" vertical="top"/>
    </xf>
    <xf numFmtId="0" fontId="8" fillId="0" borderId="0" xfId="19" applyAlignment="1">
      <alignment horizontal="left" vertical="top"/>
    </xf>
    <xf numFmtId="0" fontId="8" fillId="0" borderId="30" xfId="19" applyBorder="1" applyAlignment="1">
      <alignment horizontal="left" vertical="top"/>
    </xf>
    <xf numFmtId="0" fontId="8" fillId="0" borderId="9" xfId="19" applyBorder="1" applyAlignment="1">
      <alignment horizontal="left" vertical="top"/>
    </xf>
    <xf numFmtId="0" fontId="8" fillId="0" borderId="21" xfId="19" applyBorder="1" applyAlignment="1">
      <alignment horizontal="left" vertical="top"/>
    </xf>
    <xf numFmtId="0" fontId="8" fillId="0" borderId="4" xfId="19" applyBorder="1" applyAlignment="1">
      <alignment horizontal="left" vertical="top"/>
    </xf>
    <xf numFmtId="0" fontId="7" fillId="3" borderId="49" xfId="19" applyFont="1" applyFill="1" applyBorder="1" applyAlignment="1">
      <alignment horizontal="center"/>
    </xf>
    <xf numFmtId="0" fontId="7" fillId="3" borderId="19" xfId="19" applyFont="1" applyFill="1" applyBorder="1" applyAlignment="1">
      <alignment horizontal="center"/>
    </xf>
    <xf numFmtId="0" fontId="7" fillId="3" borderId="18" xfId="19" applyFont="1" applyFill="1" applyBorder="1" applyAlignment="1">
      <alignment horizontal="center"/>
    </xf>
    <xf numFmtId="0" fontId="7" fillId="3" borderId="22" xfId="19" applyFont="1" applyFill="1" applyBorder="1" applyAlignment="1">
      <alignment horizontal="center"/>
    </xf>
    <xf numFmtId="0" fontId="7" fillId="2" borderId="18" xfId="19" applyFont="1" applyFill="1" applyBorder="1" applyAlignment="1">
      <alignment horizontal="center" vertical="center"/>
    </xf>
    <xf numFmtId="0" fontId="7" fillId="0" borderId="22" xfId="19" applyFont="1" applyBorder="1" applyAlignment="1">
      <alignment horizontal="center" vertical="center"/>
    </xf>
    <xf numFmtId="0" fontId="7" fillId="0" borderId="49" xfId="19" applyFont="1" applyBorder="1" applyAlignment="1">
      <alignment horizontal="center" vertical="center" wrapText="1"/>
    </xf>
    <xf numFmtId="0" fontId="7" fillId="0" borderId="40" xfId="19" applyFont="1" applyBorder="1" applyAlignment="1">
      <alignment horizontal="center" vertical="center" wrapText="1"/>
    </xf>
    <xf numFmtId="0" fontId="7" fillId="2" borderId="9" xfId="19" applyFont="1" applyFill="1" applyBorder="1" applyAlignment="1">
      <alignment horizontal="center" vertical="center" wrapText="1"/>
    </xf>
    <xf numFmtId="0" fontId="7" fillId="2" borderId="21" xfId="19" applyFont="1" applyFill="1" applyBorder="1" applyAlignment="1">
      <alignment horizontal="center" vertical="center" wrapText="1"/>
    </xf>
    <xf numFmtId="0" fontId="7" fillId="2" borderId="4" xfId="19" applyFont="1" applyFill="1" applyBorder="1" applyAlignment="1">
      <alignment horizontal="center" vertical="center" wrapText="1"/>
    </xf>
    <xf numFmtId="0" fontId="7" fillId="2" borderId="17" xfId="19" applyFont="1" applyFill="1" applyBorder="1" applyAlignment="1">
      <alignment horizontal="center" vertical="center"/>
    </xf>
    <xf numFmtId="0" fontId="7" fillId="2" borderId="2" xfId="19" applyFont="1" applyFill="1" applyBorder="1" applyAlignment="1">
      <alignment horizontal="center" vertical="center"/>
    </xf>
    <xf numFmtId="0" fontId="7" fillId="2" borderId="11" xfId="19" applyFont="1" applyFill="1" applyBorder="1" applyAlignment="1">
      <alignment horizontal="center"/>
    </xf>
    <xf numFmtId="0" fontId="7" fillId="2" borderId="18" xfId="19" applyFont="1" applyFill="1" applyBorder="1" applyAlignment="1">
      <alignment horizontal="center"/>
    </xf>
    <xf numFmtId="0" fontId="7" fillId="2" borderId="22" xfId="19" applyFont="1" applyFill="1" applyBorder="1" applyAlignment="1">
      <alignment horizontal="center"/>
    </xf>
    <xf numFmtId="0" fontId="10" fillId="2" borderId="49" xfId="19" applyFont="1" applyFill="1" applyBorder="1" applyAlignment="1">
      <alignment horizontal="center" vertical="center"/>
    </xf>
    <xf numFmtId="0" fontId="10" fillId="2" borderId="19" xfId="19" applyFont="1" applyFill="1" applyBorder="1" applyAlignment="1">
      <alignment horizontal="center" vertical="center"/>
    </xf>
    <xf numFmtId="0" fontId="10" fillId="2" borderId="39" xfId="19" applyFont="1" applyFill="1" applyBorder="1" applyAlignment="1">
      <alignment horizontal="center" vertical="center"/>
    </xf>
    <xf numFmtId="0" fontId="10" fillId="2" borderId="0" xfId="19" applyFont="1" applyFill="1" applyAlignment="1">
      <alignment horizontal="center" vertical="center"/>
    </xf>
    <xf numFmtId="0" fontId="7" fillId="2" borderId="49" xfId="19" applyFont="1" applyFill="1" applyBorder="1" applyAlignment="1">
      <alignment horizontal="center" vertical="center"/>
    </xf>
    <xf numFmtId="0" fontId="7" fillId="2" borderId="19" xfId="19" applyFont="1" applyFill="1" applyBorder="1" applyAlignment="1">
      <alignment horizontal="center" vertical="center"/>
    </xf>
    <xf numFmtId="0" fontId="7" fillId="2" borderId="40" xfId="19" applyFont="1" applyFill="1" applyBorder="1" applyAlignment="1">
      <alignment horizontal="center" vertical="center"/>
    </xf>
    <xf numFmtId="0" fontId="7" fillId="2" borderId="39" xfId="19" applyFont="1" applyFill="1" applyBorder="1" applyAlignment="1">
      <alignment horizontal="center" vertical="center"/>
    </xf>
    <xf numFmtId="0" fontId="7" fillId="2" borderId="0" xfId="19" applyFont="1" applyFill="1" applyAlignment="1">
      <alignment horizontal="center" vertical="center"/>
    </xf>
    <xf numFmtId="0" fontId="7" fillId="2" borderId="30" xfId="19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4" borderId="9" xfId="0" applyFont="1" applyFill="1" applyBorder="1" applyAlignment="1">
      <alignment horizontal="center"/>
    </xf>
    <xf numFmtId="0" fontId="24" fillId="4" borderId="21" xfId="0" applyFont="1" applyFill="1" applyBorder="1" applyAlignment="1">
      <alignment horizontal="center"/>
    </xf>
    <xf numFmtId="0" fontId="39" fillId="0" borderId="45" xfId="0" applyFont="1" applyBorder="1" applyAlignment="1">
      <alignment horizontal="center"/>
    </xf>
    <xf numFmtId="0" fontId="39" fillId="0" borderId="61" xfId="0" applyFont="1" applyBorder="1" applyAlignment="1">
      <alignment horizontal="center"/>
    </xf>
    <xf numFmtId="0" fontId="39" fillId="0" borderId="72" xfId="0" applyFont="1" applyBorder="1" applyAlignment="1">
      <alignment horizontal="center"/>
    </xf>
    <xf numFmtId="0" fontId="39" fillId="5" borderId="23" xfId="0" applyFont="1" applyFill="1" applyBorder="1" applyAlignment="1">
      <alignment horizontal="center"/>
    </xf>
    <xf numFmtId="0" fontId="39" fillId="5" borderId="69" xfId="0" applyFont="1" applyFill="1" applyBorder="1" applyAlignment="1">
      <alignment horizontal="center"/>
    </xf>
    <xf numFmtId="0" fontId="39" fillId="5" borderId="63" xfId="0" applyFont="1" applyFill="1" applyBorder="1" applyAlignment="1">
      <alignment horizontal="center"/>
    </xf>
    <xf numFmtId="0" fontId="0" fillId="0" borderId="69" xfId="0" applyBorder="1"/>
    <xf numFmtId="0" fontId="0" fillId="0" borderId="63" xfId="0" applyBorder="1"/>
    <xf numFmtId="0" fontId="0" fillId="0" borderId="0" xfId="0"/>
    <xf numFmtId="0" fontId="0" fillId="0" borderId="70" xfId="0" applyBorder="1"/>
    <xf numFmtId="0" fontId="0" fillId="0" borderId="0" xfId="0" applyAlignment="1">
      <alignment horizontal="left"/>
    </xf>
    <xf numFmtId="0" fontId="0" fillId="0" borderId="70" xfId="0" applyBorder="1" applyAlignment="1">
      <alignment horizontal="left"/>
    </xf>
    <xf numFmtId="0" fontId="7" fillId="4" borderId="11" xfId="13" applyFont="1" applyFill="1" applyBorder="1" applyAlignment="1">
      <alignment horizontal="right"/>
    </xf>
    <xf numFmtId="0" fontId="7" fillId="4" borderId="18" xfId="13" applyFont="1" applyFill="1" applyBorder="1" applyAlignment="1">
      <alignment horizontal="right"/>
    </xf>
    <xf numFmtId="0" fontId="7" fillId="4" borderId="22" xfId="13" applyFont="1" applyFill="1" applyBorder="1" applyAlignment="1">
      <alignment horizontal="right"/>
    </xf>
    <xf numFmtId="0" fontId="9" fillId="2" borderId="11" xfId="13" applyFont="1" applyFill="1" applyBorder="1" applyAlignment="1">
      <alignment horizontal="center" vertical="center"/>
    </xf>
    <xf numFmtId="0" fontId="9" fillId="2" borderId="18" xfId="13" applyFont="1" applyFill="1" applyBorder="1" applyAlignment="1">
      <alignment horizontal="center" vertical="center"/>
    </xf>
    <xf numFmtId="0" fontId="9" fillId="2" borderId="22" xfId="13" applyFont="1" applyFill="1" applyBorder="1" applyAlignment="1">
      <alignment horizontal="center" vertical="center"/>
    </xf>
    <xf numFmtId="0" fontId="7" fillId="2" borderId="11" xfId="13" applyFont="1" applyFill="1" applyBorder="1" applyAlignment="1">
      <alignment horizontal="left" vertical="center" wrapText="1"/>
    </xf>
    <xf numFmtId="0" fontId="7" fillId="2" borderId="18" xfId="13" applyFont="1" applyFill="1" applyBorder="1" applyAlignment="1">
      <alignment horizontal="left" vertical="center" wrapText="1"/>
    </xf>
    <xf numFmtId="0" fontId="7" fillId="2" borderId="22" xfId="13" applyFont="1" applyFill="1" applyBorder="1" applyAlignment="1">
      <alignment horizontal="left" vertical="center" wrapText="1"/>
    </xf>
    <xf numFmtId="0" fontId="7" fillId="0" borderId="17" xfId="13" applyFont="1" applyBorder="1" applyAlignment="1">
      <alignment horizontal="center"/>
    </xf>
    <xf numFmtId="0" fontId="7" fillId="0" borderId="2" xfId="13" applyFont="1" applyBorder="1" applyAlignment="1">
      <alignment horizontal="center"/>
    </xf>
    <xf numFmtId="0" fontId="7" fillId="5" borderId="17" xfId="13" applyFont="1" applyFill="1" applyBorder="1" applyAlignment="1">
      <alignment horizontal="center" vertical="center"/>
    </xf>
    <xf numFmtId="0" fontId="7" fillId="5" borderId="2" xfId="13" applyFont="1" applyFill="1" applyBorder="1" applyAlignment="1">
      <alignment horizontal="center" vertical="center"/>
    </xf>
    <xf numFmtId="0" fontId="7" fillId="5" borderId="17" xfId="13" applyFont="1" applyFill="1" applyBorder="1" applyAlignment="1">
      <alignment horizontal="center" vertical="center" wrapText="1"/>
    </xf>
    <xf numFmtId="0" fontId="7" fillId="5" borderId="2" xfId="13" applyFont="1" applyFill="1" applyBorder="1" applyAlignment="1">
      <alignment horizontal="center" vertical="center" wrapText="1"/>
    </xf>
    <xf numFmtId="0" fontId="7" fillId="5" borderId="17" xfId="13" applyFont="1" applyFill="1" applyBorder="1" applyAlignment="1">
      <alignment horizontal="center" wrapText="1"/>
    </xf>
    <xf numFmtId="0" fontId="7" fillId="5" borderId="2" xfId="13" applyFont="1" applyFill="1" applyBorder="1" applyAlignment="1">
      <alignment horizontal="center" wrapText="1"/>
    </xf>
    <xf numFmtId="0" fontId="7" fillId="5" borderId="11" xfId="13" applyFont="1" applyFill="1" applyBorder="1" applyAlignment="1">
      <alignment horizontal="center"/>
    </xf>
    <xf numFmtId="0" fontId="7" fillId="5" borderId="22" xfId="13" applyFont="1" applyFill="1" applyBorder="1" applyAlignment="1">
      <alignment horizontal="center"/>
    </xf>
    <xf numFmtId="0" fontId="7" fillId="5" borderId="17" xfId="13" applyFont="1" applyFill="1" applyBorder="1" applyAlignment="1">
      <alignment horizontal="left" vertical="center"/>
    </xf>
    <xf numFmtId="0" fontId="7" fillId="5" borderId="20" xfId="13" applyFont="1" applyFill="1" applyBorder="1" applyAlignment="1">
      <alignment horizontal="left" vertical="center"/>
    </xf>
    <xf numFmtId="0" fontId="7" fillId="5" borderId="2" xfId="13" applyFont="1" applyFill="1" applyBorder="1" applyAlignment="1">
      <alignment horizontal="left" vertical="center"/>
    </xf>
    <xf numFmtId="164" fontId="2" fillId="0" borderId="0" xfId="13" applyNumberFormat="1" applyAlignment="1">
      <alignment horizontal="center"/>
    </xf>
    <xf numFmtId="0" fontId="7" fillId="5" borderId="40" xfId="13" applyFont="1" applyFill="1" applyBorder="1" applyAlignment="1">
      <alignment horizontal="left" vertical="center"/>
    </xf>
    <xf numFmtId="0" fontId="7" fillId="5" borderId="30" xfId="13" applyFont="1" applyFill="1" applyBorder="1" applyAlignment="1">
      <alignment horizontal="left" vertical="center"/>
    </xf>
    <xf numFmtId="0" fontId="7" fillId="5" borderId="4" xfId="13" applyFont="1" applyFill="1" applyBorder="1" applyAlignment="1">
      <alignment horizontal="left" vertical="center"/>
    </xf>
    <xf numFmtId="0" fontId="33" fillId="0" borderId="31" xfId="0" applyFont="1" applyBorder="1"/>
    <xf numFmtId="0" fontId="33" fillId="0" borderId="46" xfId="0" applyFont="1" applyBorder="1"/>
    <xf numFmtId="0" fontId="33" fillId="0" borderId="48" xfId="0" applyFont="1" applyBorder="1"/>
    <xf numFmtId="0" fontId="39" fillId="0" borderId="31" xfId="0" applyFont="1" applyBorder="1" applyAlignment="1">
      <alignment horizontal="center"/>
    </xf>
    <xf numFmtId="0" fontId="39" fillId="0" borderId="46" xfId="0" applyFont="1" applyBorder="1" applyAlignment="1">
      <alignment horizontal="center"/>
    </xf>
    <xf numFmtId="0" fontId="39" fillId="0" borderId="48" xfId="0" applyFont="1" applyBorder="1" applyAlignment="1">
      <alignment horizontal="center"/>
    </xf>
    <xf numFmtId="0" fontId="39" fillId="0" borderId="73" xfId="0" applyFont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39" fillId="0" borderId="44" xfId="0" applyFont="1" applyBorder="1" applyAlignment="1">
      <alignment horizontal="center"/>
    </xf>
    <xf numFmtId="0" fontId="33" fillId="0" borderId="23" xfId="0" applyFont="1" applyBorder="1"/>
    <xf numFmtId="0" fontId="33" fillId="0" borderId="69" xfId="0" applyFont="1" applyBorder="1"/>
    <xf numFmtId="0" fontId="33" fillId="0" borderId="63" xfId="0" applyFont="1" applyBorder="1"/>
    <xf numFmtId="0" fontId="33" fillId="0" borderId="29" xfId="0" applyFont="1" applyBorder="1"/>
    <xf numFmtId="0" fontId="33" fillId="0" borderId="0" xfId="0" applyFont="1"/>
    <xf numFmtId="0" fontId="33" fillId="0" borderId="70" xfId="0" applyFont="1" applyBorder="1"/>
    <xf numFmtId="0" fontId="33" fillId="0" borderId="29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70" xfId="0" applyFont="1" applyBorder="1" applyAlignment="1">
      <alignment horizontal="left"/>
    </xf>
    <xf numFmtId="0" fontId="24" fillId="0" borderId="11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wrapText="1"/>
    </xf>
    <xf numFmtId="0" fontId="24" fillId="0" borderId="61" xfId="0" applyFont="1" applyBorder="1" applyAlignment="1">
      <alignment horizontal="center" wrapText="1"/>
    </xf>
    <xf numFmtId="0" fontId="24" fillId="0" borderId="72" xfId="0" applyFont="1" applyBorder="1" applyAlignment="1">
      <alignment horizontal="center" wrapText="1"/>
    </xf>
    <xf numFmtId="0" fontId="24" fillId="0" borderId="5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wrapText="1"/>
    </xf>
    <xf numFmtId="0" fontId="24" fillId="0" borderId="46" xfId="0" applyFont="1" applyBorder="1" applyAlignment="1">
      <alignment horizontal="center" wrapText="1"/>
    </xf>
    <xf numFmtId="0" fontId="24" fillId="3" borderId="45" xfId="0" applyFont="1" applyFill="1" applyBorder="1" applyAlignment="1">
      <alignment horizontal="center" wrapText="1"/>
    </xf>
    <xf numFmtId="0" fontId="24" fillId="3" borderId="61" xfId="0" applyFont="1" applyFill="1" applyBorder="1" applyAlignment="1">
      <alignment horizontal="center" wrapText="1"/>
    </xf>
    <xf numFmtId="0" fontId="24" fillId="3" borderId="72" xfId="0" applyFont="1" applyFill="1" applyBorder="1" applyAlignment="1">
      <alignment horizontal="center" wrapText="1"/>
    </xf>
    <xf numFmtId="0" fontId="7" fillId="3" borderId="0" xfId="19" applyFont="1" applyFill="1" applyAlignment="1">
      <alignment horizontal="center"/>
    </xf>
    <xf numFmtId="0" fontId="2" fillId="0" borderId="39" xfId="19" applyFont="1" applyBorder="1" applyAlignment="1">
      <alignment horizontal="left" wrapText="1"/>
    </xf>
    <xf numFmtId="0" fontId="2" fillId="0" borderId="0" xfId="19" applyFont="1" applyAlignment="1">
      <alignment horizontal="left" wrapText="1"/>
    </xf>
    <xf numFmtId="0" fontId="2" fillId="0" borderId="30" xfId="19" applyFont="1" applyBorder="1" applyAlignment="1">
      <alignment horizontal="left" wrapText="1"/>
    </xf>
    <xf numFmtId="0" fontId="9" fillId="2" borderId="11" xfId="19" applyFont="1" applyFill="1" applyBorder="1" applyAlignment="1">
      <alignment horizontal="center" vertical="center"/>
    </xf>
    <xf numFmtId="0" fontId="9" fillId="2" borderId="18" xfId="19" applyFont="1" applyFill="1" applyBorder="1" applyAlignment="1">
      <alignment horizontal="center" vertical="center"/>
    </xf>
    <xf numFmtId="0" fontId="9" fillId="2" borderId="22" xfId="19" applyFont="1" applyFill="1" applyBorder="1" applyAlignment="1">
      <alignment horizontal="center" vertical="center"/>
    </xf>
    <xf numFmtId="0" fontId="8" fillId="0" borderId="0" xfId="19" applyAlignment="1">
      <alignment horizontal="center"/>
    </xf>
    <xf numFmtId="0" fontId="7" fillId="0" borderId="0" xfId="19" applyFont="1" applyAlignment="1">
      <alignment horizontal="center"/>
    </xf>
    <xf numFmtId="0" fontId="7" fillId="0" borderId="19" xfId="19" applyFont="1" applyBorder="1" applyAlignment="1">
      <alignment horizontal="center"/>
    </xf>
    <xf numFmtId="0" fontId="12" fillId="0" borderId="0" xfId="19" applyFont="1" applyAlignment="1">
      <alignment horizontal="center" vertical="center" wrapText="1"/>
    </xf>
    <xf numFmtId="0" fontId="9" fillId="0" borderId="1" xfId="19" applyFont="1" applyBorder="1" applyAlignment="1">
      <alignment horizontal="center" vertical="center"/>
    </xf>
    <xf numFmtId="0" fontId="7" fillId="3" borderId="71" xfId="19" applyFont="1" applyFill="1" applyBorder="1" applyAlignment="1">
      <alignment horizontal="center" vertical="center"/>
    </xf>
    <xf numFmtId="0" fontId="7" fillId="3" borderId="61" xfId="19" applyFont="1" applyFill="1" applyBorder="1" applyAlignment="1">
      <alignment horizontal="center" vertical="center"/>
    </xf>
    <xf numFmtId="0" fontId="7" fillId="3" borderId="62" xfId="19" applyFont="1" applyFill="1" applyBorder="1" applyAlignment="1">
      <alignment horizontal="center" vertical="center"/>
    </xf>
    <xf numFmtId="0" fontId="8" fillId="0" borderId="39" xfId="19" applyBorder="1" applyAlignment="1">
      <alignment horizontal="center" vertical="center" wrapText="1"/>
    </xf>
    <xf numFmtId="0" fontId="8" fillId="0" borderId="0" xfId="19" applyAlignment="1">
      <alignment horizontal="center" vertical="center" wrapText="1"/>
    </xf>
    <xf numFmtId="0" fontId="8" fillId="0" borderId="30" xfId="19" applyBorder="1" applyAlignment="1">
      <alignment horizontal="center" vertical="center" wrapText="1"/>
    </xf>
    <xf numFmtId="0" fontId="8" fillId="0" borderId="9" xfId="19" applyBorder="1" applyAlignment="1">
      <alignment horizontal="center" vertical="center" wrapText="1"/>
    </xf>
    <xf numFmtId="0" fontId="8" fillId="0" borderId="21" xfId="19" applyBorder="1" applyAlignment="1">
      <alignment horizontal="center" vertical="center" wrapText="1"/>
    </xf>
    <xf numFmtId="0" fontId="8" fillId="0" borderId="4" xfId="19" applyBorder="1" applyAlignment="1">
      <alignment horizontal="center" vertical="center" wrapText="1"/>
    </xf>
  </cellXfs>
  <cellStyles count="60">
    <cellStyle name="Hiperlink" xfId="1" builtinId="8"/>
    <cellStyle name="Hiperlink 2" xfId="2" xr:uid="{00000000-0005-0000-0000-000001000000}"/>
    <cellStyle name="Hiperlink 3" xfId="3" xr:uid="{00000000-0005-0000-0000-000002000000}"/>
    <cellStyle name="Hiperlink 4" xfId="4" xr:uid="{00000000-0005-0000-0000-000003000000}"/>
    <cellStyle name="Hiperlink 5" xfId="5" xr:uid="{00000000-0005-0000-0000-000004000000}"/>
    <cellStyle name="Moeda" xfId="6" builtinId="4"/>
    <cellStyle name="Moeda 2" xfId="7" xr:uid="{00000000-0005-0000-0000-000006000000}"/>
    <cellStyle name="Moeda 3" xfId="8" xr:uid="{00000000-0005-0000-0000-000007000000}"/>
    <cellStyle name="Moeda 4" xfId="9" xr:uid="{00000000-0005-0000-0000-000008000000}"/>
    <cellStyle name="Moeda 4 2" xfId="10" xr:uid="{00000000-0005-0000-0000-000009000000}"/>
    <cellStyle name="Moeda 4 2 2" xfId="46" xr:uid="{00000000-0005-0000-0000-00000A000000}"/>
    <cellStyle name="Moeda 4 3" xfId="45" xr:uid="{00000000-0005-0000-0000-00000B000000}"/>
    <cellStyle name="Moeda 5" xfId="11" xr:uid="{00000000-0005-0000-0000-00000C000000}"/>
    <cellStyle name="Moeda 6" xfId="12" xr:uid="{00000000-0005-0000-0000-00000D000000}"/>
    <cellStyle name="Moeda 6 2" xfId="47" xr:uid="{00000000-0005-0000-0000-00000E000000}"/>
    <cellStyle name="Moeda 7" xfId="44" xr:uid="{00000000-0005-0000-0000-00000F000000}"/>
    <cellStyle name="Normal" xfId="0" builtinId="0"/>
    <cellStyle name="Normal 2" xfId="13" xr:uid="{00000000-0005-0000-0000-000011000000}"/>
    <cellStyle name="Normal 3" xfId="14" xr:uid="{00000000-0005-0000-0000-000012000000}"/>
    <cellStyle name="Normal 4" xfId="15" xr:uid="{00000000-0005-0000-0000-000013000000}"/>
    <cellStyle name="Normal 5" xfId="16" xr:uid="{00000000-0005-0000-0000-000014000000}"/>
    <cellStyle name="Normal 6" xfId="17" xr:uid="{00000000-0005-0000-0000-000015000000}"/>
    <cellStyle name="Normal 7" xfId="18" xr:uid="{00000000-0005-0000-0000-000016000000}"/>
    <cellStyle name="Normal 8" xfId="19" xr:uid="{00000000-0005-0000-0000-000017000000}"/>
    <cellStyle name="Normal 8 2" xfId="20" xr:uid="{00000000-0005-0000-0000-000018000000}"/>
    <cellStyle name="Normal 9" xfId="21" xr:uid="{00000000-0005-0000-0000-000019000000}"/>
    <cellStyle name="Porcentagem" xfId="22" builtinId="5"/>
    <cellStyle name="Porcentagem 2" xfId="23" xr:uid="{00000000-0005-0000-0000-00001B000000}"/>
    <cellStyle name="Separador de milhares 2" xfId="24" xr:uid="{00000000-0005-0000-0000-00001C000000}"/>
    <cellStyle name="Separador de milhares 2 2" xfId="25" xr:uid="{00000000-0005-0000-0000-00001D000000}"/>
    <cellStyle name="Separador de milhares 2 2 2" xfId="26" xr:uid="{00000000-0005-0000-0000-00001E000000}"/>
    <cellStyle name="Separador de milhares 2 2 2 2" xfId="48" xr:uid="{00000000-0005-0000-0000-00001F000000}"/>
    <cellStyle name="Separador de milhares 2 3" xfId="27" xr:uid="{00000000-0005-0000-0000-000020000000}"/>
    <cellStyle name="Separador de milhares 2 3 2" xfId="49" xr:uid="{00000000-0005-0000-0000-000021000000}"/>
    <cellStyle name="Vírgula" xfId="28" builtinId="3"/>
    <cellStyle name="Vírgula 10" xfId="50" xr:uid="{00000000-0005-0000-0000-000023000000}"/>
    <cellStyle name="Vírgula 2" xfId="29" xr:uid="{00000000-0005-0000-0000-000024000000}"/>
    <cellStyle name="Vírgula 2 2" xfId="30" xr:uid="{00000000-0005-0000-0000-000025000000}"/>
    <cellStyle name="Vírgula 2 2 2" xfId="51" xr:uid="{00000000-0005-0000-0000-000026000000}"/>
    <cellStyle name="Vírgula 3" xfId="31" xr:uid="{00000000-0005-0000-0000-000027000000}"/>
    <cellStyle name="Vírgula 3 2" xfId="32" xr:uid="{00000000-0005-0000-0000-000028000000}"/>
    <cellStyle name="Vírgula 3 2 2" xfId="52" xr:uid="{00000000-0005-0000-0000-000029000000}"/>
    <cellStyle name="Vírgula 4" xfId="33" xr:uid="{00000000-0005-0000-0000-00002A000000}"/>
    <cellStyle name="Vírgula 4 2" xfId="34" xr:uid="{00000000-0005-0000-0000-00002B000000}"/>
    <cellStyle name="Vírgula 4 2 2" xfId="54" xr:uid="{00000000-0005-0000-0000-00002C000000}"/>
    <cellStyle name="Vírgula 4 3" xfId="53" xr:uid="{00000000-0005-0000-0000-00002D000000}"/>
    <cellStyle name="Vírgula 5" xfId="35" xr:uid="{00000000-0005-0000-0000-00002E000000}"/>
    <cellStyle name="Vírgula 5 2" xfId="36" xr:uid="{00000000-0005-0000-0000-00002F000000}"/>
    <cellStyle name="Vírgula 5 2 2" xfId="55" xr:uid="{00000000-0005-0000-0000-000030000000}"/>
    <cellStyle name="Vírgula 6" xfId="37" xr:uid="{00000000-0005-0000-0000-000031000000}"/>
    <cellStyle name="Vírgula 6 2" xfId="38" xr:uid="{00000000-0005-0000-0000-000032000000}"/>
    <cellStyle name="Vírgula 6 2 2" xfId="56" xr:uid="{00000000-0005-0000-0000-000033000000}"/>
    <cellStyle name="Vírgula 7" xfId="39" xr:uid="{00000000-0005-0000-0000-000034000000}"/>
    <cellStyle name="Vírgula 7 2" xfId="40" xr:uid="{00000000-0005-0000-0000-000035000000}"/>
    <cellStyle name="Vírgula 7 2 2" xfId="57" xr:uid="{00000000-0005-0000-0000-000036000000}"/>
    <cellStyle name="Vírgula 8" xfId="41" xr:uid="{00000000-0005-0000-0000-000037000000}"/>
    <cellStyle name="Vírgula 8 2" xfId="42" xr:uid="{00000000-0005-0000-0000-000038000000}"/>
    <cellStyle name="Vírgula 8 2 2" xfId="58" xr:uid="{00000000-0005-0000-0000-000039000000}"/>
    <cellStyle name="Vírgula 9" xfId="43" xr:uid="{00000000-0005-0000-0000-00003A000000}"/>
    <cellStyle name="Vírgula 9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190500</xdr:colOff>
      <xdr:row>0</xdr:row>
      <xdr:rowOff>131522</xdr:rowOff>
    </xdr:from>
    <xdr:to>
      <xdr:col>17</xdr:col>
      <xdr:colOff>503118</xdr:colOff>
      <xdr:row>3</xdr:row>
      <xdr:rowOff>126875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B18D0E3-D109-46C5-BCB2-DB9E47504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515725" y="131522"/>
          <a:ext cx="1112718" cy="538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597667</xdr:colOff>
      <xdr:row>0</xdr:row>
      <xdr:rowOff>101600</xdr:rowOff>
    </xdr:from>
    <xdr:to>
      <xdr:col>13</xdr:col>
      <xdr:colOff>625985</xdr:colOff>
      <xdr:row>3</xdr:row>
      <xdr:rowOff>127000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D2A34A-EC5B-4FC0-94E4-25592B861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09334" y="101600"/>
          <a:ext cx="82418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.abpp@abpp.com.b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1:J39"/>
  <sheetViews>
    <sheetView view="pageBreakPreview" zoomScale="115" zoomScaleNormal="100" zoomScaleSheetLayoutView="115" workbookViewId="0">
      <selection sqref="A1:A2"/>
    </sheetView>
  </sheetViews>
  <sheetFormatPr defaultColWidth="9.21875" defaultRowHeight="13.2" x14ac:dyDescent="0.25"/>
  <cols>
    <col min="1" max="1" width="12.21875" style="48" customWidth="1"/>
    <col min="2" max="2" width="7.44140625" style="64" customWidth="1"/>
    <col min="3" max="3" width="74.77734375" style="48" customWidth="1"/>
    <col min="4" max="4" width="11.5546875" style="48" bestFit="1" customWidth="1"/>
    <col min="5" max="8" width="14.5546875" style="48" customWidth="1"/>
    <col min="9" max="10" width="10.21875" style="48" bestFit="1" customWidth="1"/>
    <col min="11" max="11" width="4" style="48" customWidth="1"/>
    <col min="12" max="16384" width="9.21875" style="48"/>
  </cols>
  <sheetData>
    <row r="1" spans="1:10" ht="24" customHeight="1" x14ac:dyDescent="0.25">
      <c r="A1" s="591" t="s">
        <v>0</v>
      </c>
      <c r="B1" s="591" t="s">
        <v>1</v>
      </c>
      <c r="C1" s="591"/>
      <c r="D1" s="591"/>
      <c r="E1" s="591"/>
      <c r="F1" s="591"/>
      <c r="G1" s="591"/>
      <c r="H1" s="591"/>
      <c r="I1" s="591"/>
      <c r="J1" s="591"/>
    </row>
    <row r="2" spans="1:10" ht="12.75" customHeight="1" x14ac:dyDescent="0.25">
      <c r="A2" s="591"/>
      <c r="B2" s="591"/>
      <c r="C2" s="591"/>
      <c r="D2" s="591"/>
      <c r="E2" s="591"/>
      <c r="F2" s="591"/>
      <c r="G2" s="591"/>
      <c r="H2" s="591"/>
      <c r="I2" s="591"/>
      <c r="J2" s="591"/>
    </row>
    <row r="3" spans="1:10" ht="13.5" customHeight="1" x14ac:dyDescent="0.25">
      <c r="A3" s="601" t="s">
        <v>2</v>
      </c>
      <c r="B3" s="602"/>
      <c r="C3" s="603"/>
      <c r="D3" s="603"/>
      <c r="E3" s="603"/>
      <c r="F3" s="603"/>
      <c r="G3" s="603"/>
      <c r="H3" s="603"/>
      <c r="I3" s="603"/>
      <c r="J3" s="604"/>
    </row>
    <row r="4" spans="1:10" ht="19.5" customHeight="1" x14ac:dyDescent="0.25">
      <c r="A4" s="607" t="s">
        <v>3</v>
      </c>
      <c r="B4" s="608"/>
      <c r="C4" s="612" t="s">
        <v>4</v>
      </c>
      <c r="D4" s="609" t="s">
        <v>5</v>
      </c>
      <c r="E4" s="610"/>
      <c r="F4" s="610"/>
      <c r="G4" s="610"/>
      <c r="H4" s="611"/>
      <c r="I4" s="605" t="s">
        <v>6</v>
      </c>
      <c r="J4" s="606"/>
    </row>
    <row r="5" spans="1:10" ht="39.6" x14ac:dyDescent="0.25">
      <c r="A5" s="341" t="s">
        <v>7</v>
      </c>
      <c r="B5" s="340" t="s">
        <v>8</v>
      </c>
      <c r="C5" s="613"/>
      <c r="D5" s="339" t="s">
        <v>9</v>
      </c>
      <c r="E5" s="50" t="s">
        <v>10</v>
      </c>
      <c r="F5" s="50" t="s">
        <v>11</v>
      </c>
      <c r="G5" s="50" t="s">
        <v>12</v>
      </c>
      <c r="H5" s="49" t="s">
        <v>13</v>
      </c>
      <c r="I5" s="51" t="s">
        <v>14</v>
      </c>
      <c r="J5" s="52" t="s">
        <v>15</v>
      </c>
    </row>
    <row r="6" spans="1:10" ht="15" customHeight="1" x14ac:dyDescent="0.25">
      <c r="A6" s="330" t="s">
        <v>16</v>
      </c>
      <c r="B6" s="336" t="s">
        <v>17</v>
      </c>
      <c r="C6" s="332" t="s">
        <v>18</v>
      </c>
      <c r="D6" s="54"/>
      <c r="E6" s="54"/>
      <c r="F6" s="54"/>
      <c r="G6" s="54"/>
      <c r="H6" s="54"/>
      <c r="I6" s="55"/>
      <c r="J6" s="54"/>
    </row>
    <row r="7" spans="1:10" x14ac:dyDescent="0.25">
      <c r="A7" s="330" t="s">
        <v>16</v>
      </c>
      <c r="B7" s="331" t="s">
        <v>19</v>
      </c>
      <c r="C7" s="333" t="s">
        <v>20</v>
      </c>
      <c r="D7" s="57"/>
      <c r="E7" s="57"/>
      <c r="F7" s="57"/>
      <c r="G7" s="57"/>
      <c r="H7" s="57"/>
      <c r="I7" s="58"/>
      <c r="J7" s="59"/>
    </row>
    <row r="8" spans="1:10" ht="13.5" customHeight="1" x14ac:dyDescent="0.3">
      <c r="A8" s="330" t="s">
        <v>21</v>
      </c>
      <c r="B8" s="336" t="s">
        <v>17</v>
      </c>
      <c r="C8" s="337" t="s">
        <v>22</v>
      </c>
      <c r="D8" s="60"/>
      <c r="E8" s="60"/>
      <c r="F8" s="60"/>
      <c r="G8" s="60"/>
      <c r="H8" s="60"/>
      <c r="I8" s="58"/>
      <c r="J8" s="59"/>
    </row>
    <row r="9" spans="1:10" ht="13.5" customHeight="1" x14ac:dyDescent="0.3">
      <c r="A9" s="330" t="s">
        <v>21</v>
      </c>
      <c r="B9" s="331" t="s">
        <v>19</v>
      </c>
      <c r="C9" s="337" t="s">
        <v>23</v>
      </c>
      <c r="D9" s="60"/>
      <c r="E9" s="60"/>
      <c r="F9" s="60"/>
      <c r="G9" s="60"/>
      <c r="H9" s="60"/>
      <c r="I9" s="61"/>
      <c r="J9" s="57"/>
    </row>
    <row r="10" spans="1:10" ht="13.5" customHeight="1" x14ac:dyDescent="0.3">
      <c r="A10" s="330" t="s">
        <v>24</v>
      </c>
      <c r="B10" s="331" t="s">
        <v>17</v>
      </c>
      <c r="C10" s="334" t="s">
        <v>25</v>
      </c>
      <c r="D10" s="60"/>
      <c r="E10" s="60"/>
      <c r="F10" s="60"/>
      <c r="G10" s="60"/>
      <c r="H10" s="60"/>
      <c r="I10" s="58"/>
      <c r="J10" s="59"/>
    </row>
    <row r="11" spans="1:10" ht="12.75" customHeight="1" x14ac:dyDescent="0.3">
      <c r="A11" s="330" t="s">
        <v>24</v>
      </c>
      <c r="B11" s="331" t="s">
        <v>19</v>
      </c>
      <c r="C11" s="334" t="s">
        <v>26</v>
      </c>
      <c r="D11" s="60"/>
      <c r="E11" s="60"/>
      <c r="F11" s="60"/>
      <c r="G11" s="60"/>
      <c r="H11" s="60"/>
      <c r="I11" s="61"/>
      <c r="J11" s="57"/>
    </row>
    <row r="12" spans="1:10" ht="14.4" x14ac:dyDescent="0.3">
      <c r="A12" s="330" t="s">
        <v>27</v>
      </c>
      <c r="B12" s="331" t="s">
        <v>17</v>
      </c>
      <c r="C12" s="334" t="s">
        <v>28</v>
      </c>
      <c r="D12" s="60"/>
      <c r="E12" s="60"/>
      <c r="F12" s="60"/>
      <c r="G12" s="60"/>
      <c r="H12" s="60"/>
      <c r="I12" s="58"/>
      <c r="J12" s="59"/>
    </row>
    <row r="13" spans="1:10" ht="14.4" x14ac:dyDescent="0.3">
      <c r="A13" s="330" t="s">
        <v>27</v>
      </c>
      <c r="B13" s="331" t="s">
        <v>19</v>
      </c>
      <c r="C13" s="333" t="s">
        <v>29</v>
      </c>
      <c r="D13" s="60"/>
      <c r="E13" s="60"/>
      <c r="F13" s="60"/>
      <c r="G13" s="60"/>
      <c r="H13" s="60"/>
      <c r="I13" s="61"/>
      <c r="J13" s="57"/>
    </row>
    <row r="14" spans="1:10" x14ac:dyDescent="0.25">
      <c r="A14" s="330" t="s">
        <v>30</v>
      </c>
      <c r="B14" s="331" t="s">
        <v>17</v>
      </c>
      <c r="C14" s="333" t="s">
        <v>31</v>
      </c>
      <c r="D14" s="57"/>
      <c r="E14" s="57"/>
      <c r="F14" s="57"/>
      <c r="G14" s="57"/>
      <c r="H14" s="57"/>
      <c r="I14" s="61"/>
      <c r="J14" s="57"/>
    </row>
    <row r="15" spans="1:10" x14ac:dyDescent="0.25">
      <c r="A15" s="330" t="s">
        <v>30</v>
      </c>
      <c r="B15" s="331" t="s">
        <v>19</v>
      </c>
      <c r="C15" s="333" t="s">
        <v>32</v>
      </c>
      <c r="D15" s="57"/>
      <c r="E15" s="57"/>
      <c r="F15" s="57"/>
      <c r="G15" s="57"/>
      <c r="H15" s="57"/>
      <c r="I15" s="61"/>
      <c r="J15" s="57"/>
    </row>
    <row r="16" spans="1:10" x14ac:dyDescent="0.25">
      <c r="A16" s="330" t="s">
        <v>33</v>
      </c>
      <c r="B16" s="331" t="s">
        <v>17</v>
      </c>
      <c r="C16" s="333" t="s">
        <v>34</v>
      </c>
      <c r="D16" s="57"/>
      <c r="E16" s="57"/>
      <c r="F16" s="57"/>
      <c r="G16" s="57"/>
      <c r="H16" s="57"/>
      <c r="I16" s="61"/>
      <c r="J16" s="57"/>
    </row>
    <row r="17" spans="1:10" x14ac:dyDescent="0.25">
      <c r="A17" s="330" t="s">
        <v>33</v>
      </c>
      <c r="B17" s="331" t="s">
        <v>17</v>
      </c>
      <c r="C17" s="333" t="s">
        <v>35</v>
      </c>
      <c r="D17" s="57"/>
      <c r="E17" s="57"/>
      <c r="F17" s="57"/>
      <c r="G17" s="57"/>
      <c r="H17" s="57"/>
      <c r="I17" s="61"/>
      <c r="J17" s="57"/>
    </row>
    <row r="18" spans="1:10" x14ac:dyDescent="0.25">
      <c r="A18" s="330" t="s">
        <v>36</v>
      </c>
      <c r="B18" s="331" t="s">
        <v>17</v>
      </c>
      <c r="C18" s="333" t="s">
        <v>37</v>
      </c>
      <c r="D18" s="57"/>
      <c r="E18" s="57"/>
      <c r="F18" s="57"/>
      <c r="G18" s="57"/>
      <c r="H18" s="57"/>
      <c r="I18" s="61"/>
      <c r="J18" s="57"/>
    </row>
    <row r="19" spans="1:10" x14ac:dyDescent="0.25">
      <c r="A19" s="329"/>
      <c r="B19" s="56"/>
      <c r="C19" s="335"/>
      <c r="D19" s="57"/>
      <c r="E19" s="57"/>
      <c r="F19" s="57"/>
      <c r="G19" s="57"/>
      <c r="H19" s="57"/>
      <c r="I19" s="61"/>
      <c r="J19" s="57"/>
    </row>
    <row r="20" spans="1:10" x14ac:dyDescent="0.25">
      <c r="A20" s="329"/>
      <c r="B20" s="56"/>
      <c r="C20" s="335"/>
      <c r="D20" s="57"/>
      <c r="E20" s="57"/>
      <c r="F20" s="57"/>
      <c r="G20" s="57"/>
      <c r="H20" s="57"/>
      <c r="I20" s="61"/>
      <c r="J20" s="57"/>
    </row>
    <row r="21" spans="1:10" x14ac:dyDescent="0.25">
      <c r="A21" s="329"/>
      <c r="B21" s="56"/>
      <c r="C21" s="335"/>
      <c r="D21" s="57"/>
      <c r="E21" s="57"/>
      <c r="F21" s="57"/>
      <c r="G21" s="57"/>
      <c r="H21" s="57"/>
      <c r="I21" s="61"/>
      <c r="J21" s="57"/>
    </row>
    <row r="22" spans="1:10" x14ac:dyDescent="0.25">
      <c r="A22" s="329"/>
      <c r="B22" s="56"/>
      <c r="C22" s="335"/>
      <c r="D22" s="57"/>
      <c r="E22" s="57"/>
      <c r="F22" s="57"/>
      <c r="G22" s="57"/>
      <c r="H22" s="57"/>
      <c r="I22" s="61"/>
      <c r="J22" s="57"/>
    </row>
    <row r="23" spans="1:10" x14ac:dyDescent="0.25">
      <c r="A23" s="329"/>
      <c r="B23" s="56"/>
      <c r="C23" s="335"/>
      <c r="D23" s="57"/>
      <c r="E23" s="57"/>
      <c r="F23" s="57"/>
      <c r="G23" s="57"/>
      <c r="H23" s="57"/>
      <c r="I23" s="61"/>
      <c r="J23" s="57"/>
    </row>
    <row r="24" spans="1:10" x14ac:dyDescent="0.25">
      <c r="A24" s="329"/>
      <c r="B24" s="56"/>
      <c r="C24" s="335"/>
      <c r="D24" s="57"/>
      <c r="E24" s="57"/>
      <c r="F24" s="57"/>
      <c r="G24" s="57"/>
      <c r="H24" s="57"/>
      <c r="I24" s="61"/>
      <c r="J24" s="57"/>
    </row>
    <row r="25" spans="1:10" x14ac:dyDescent="0.25">
      <c r="A25" s="329"/>
      <c r="B25" s="56"/>
      <c r="C25" s="335"/>
      <c r="D25" s="57"/>
      <c r="E25" s="57"/>
      <c r="F25" s="57"/>
      <c r="G25" s="57"/>
      <c r="H25" s="57"/>
      <c r="I25" s="61"/>
      <c r="J25" s="57"/>
    </row>
    <row r="26" spans="1:10" x14ac:dyDescent="0.25">
      <c r="A26" s="329"/>
      <c r="B26" s="56"/>
      <c r="C26" s="335"/>
      <c r="D26" s="57"/>
      <c r="E26" s="57"/>
      <c r="F26" s="57"/>
      <c r="G26" s="57"/>
      <c r="H26" s="57"/>
      <c r="I26" s="61"/>
      <c r="J26" s="57"/>
    </row>
    <row r="27" spans="1:10" x14ac:dyDescent="0.25">
      <c r="A27" s="329"/>
      <c r="B27" s="56"/>
      <c r="C27" s="335"/>
      <c r="D27" s="57"/>
      <c r="E27" s="57"/>
      <c r="F27" s="57"/>
      <c r="G27" s="57"/>
      <c r="H27" s="57"/>
      <c r="I27" s="61"/>
      <c r="J27" s="57"/>
    </row>
    <row r="28" spans="1:10" x14ac:dyDescent="0.25">
      <c r="A28" s="329"/>
      <c r="B28" s="56"/>
      <c r="C28" s="335"/>
      <c r="D28" s="57"/>
      <c r="E28" s="57"/>
      <c r="F28" s="57"/>
      <c r="G28" s="57"/>
      <c r="H28" s="57"/>
      <c r="I28" s="61"/>
      <c r="J28" s="57"/>
    </row>
    <row r="29" spans="1:10" x14ac:dyDescent="0.25">
      <c r="A29" s="329"/>
      <c r="B29" s="56"/>
      <c r="C29" s="335"/>
      <c r="D29" s="57"/>
      <c r="E29" s="57"/>
      <c r="F29" s="57"/>
      <c r="G29" s="57"/>
      <c r="H29" s="57"/>
      <c r="I29" s="61"/>
      <c r="J29" s="57"/>
    </row>
    <row r="30" spans="1:10" x14ac:dyDescent="0.25">
      <c r="A30" s="329"/>
      <c r="B30" s="56"/>
      <c r="C30" s="335"/>
      <c r="D30" s="57"/>
      <c r="E30" s="57"/>
      <c r="F30" s="57"/>
      <c r="G30" s="57"/>
      <c r="H30" s="57"/>
      <c r="I30" s="61"/>
      <c r="J30" s="57"/>
    </row>
    <row r="31" spans="1:10" x14ac:dyDescent="0.25">
      <c r="A31" s="329"/>
      <c r="B31" s="56"/>
      <c r="C31" s="335"/>
      <c r="D31" s="57"/>
      <c r="E31" s="57"/>
      <c r="F31" s="57"/>
      <c r="G31" s="57"/>
      <c r="H31" s="57"/>
      <c r="I31" s="61"/>
      <c r="J31" s="57"/>
    </row>
    <row r="32" spans="1:10" x14ac:dyDescent="0.25">
      <c r="A32" s="329"/>
      <c r="B32" s="56"/>
      <c r="C32" s="335"/>
      <c r="D32" s="57"/>
      <c r="E32" s="57"/>
      <c r="F32" s="57"/>
      <c r="G32" s="57"/>
      <c r="H32" s="57"/>
      <c r="I32" s="61"/>
      <c r="J32" s="57"/>
    </row>
    <row r="33" spans="1:10" x14ac:dyDescent="0.25">
      <c r="A33" s="329"/>
      <c r="B33" s="56"/>
      <c r="C33" s="335"/>
      <c r="D33" s="57"/>
      <c r="E33" s="57"/>
      <c r="F33" s="57"/>
      <c r="G33" s="57"/>
      <c r="H33" s="57"/>
      <c r="I33" s="61"/>
      <c r="J33" s="57"/>
    </row>
    <row r="34" spans="1:10" x14ac:dyDescent="0.25">
      <c r="A34" s="592" t="s">
        <v>38</v>
      </c>
      <c r="B34" s="593"/>
      <c r="C34" s="593"/>
      <c r="D34" s="593"/>
      <c r="E34" s="593"/>
      <c r="F34" s="593"/>
      <c r="G34" s="593"/>
      <c r="H34" s="593"/>
      <c r="I34" s="593"/>
      <c r="J34" s="594"/>
    </row>
    <row r="35" spans="1:10" x14ac:dyDescent="0.25">
      <c r="A35" s="595"/>
      <c r="B35" s="596"/>
      <c r="C35" s="596"/>
      <c r="D35" s="596"/>
      <c r="E35" s="596"/>
      <c r="F35" s="596"/>
      <c r="G35" s="596"/>
      <c r="H35" s="596"/>
      <c r="I35" s="596"/>
      <c r="J35" s="597"/>
    </row>
    <row r="36" spans="1:10" x14ac:dyDescent="0.25">
      <c r="A36" s="595"/>
      <c r="B36" s="596"/>
      <c r="C36" s="596"/>
      <c r="D36" s="596"/>
      <c r="E36" s="596"/>
      <c r="F36" s="596"/>
      <c r="G36" s="596"/>
      <c r="H36" s="596"/>
      <c r="I36" s="596"/>
      <c r="J36" s="597"/>
    </row>
    <row r="37" spans="1:10" x14ac:dyDescent="0.25">
      <c r="A37" s="595"/>
      <c r="B37" s="596"/>
      <c r="C37" s="596"/>
      <c r="D37" s="596"/>
      <c r="E37" s="596"/>
      <c r="F37" s="596"/>
      <c r="G37" s="596"/>
      <c r="H37" s="596"/>
      <c r="I37" s="596"/>
      <c r="J37" s="597"/>
    </row>
    <row r="38" spans="1:10" x14ac:dyDescent="0.25">
      <c r="A38" s="598"/>
      <c r="B38" s="599"/>
      <c r="C38" s="599"/>
      <c r="D38" s="599"/>
      <c r="E38" s="599"/>
      <c r="F38" s="599"/>
      <c r="G38" s="599"/>
      <c r="H38" s="599"/>
      <c r="I38" s="599"/>
      <c r="J38" s="600"/>
    </row>
    <row r="39" spans="1:10" ht="12" customHeight="1" x14ac:dyDescent="0.25">
      <c r="A39" s="338"/>
      <c r="B39" s="63"/>
      <c r="C39" s="61"/>
      <c r="D39" s="61"/>
      <c r="E39" s="61"/>
      <c r="F39" s="61"/>
      <c r="G39" s="61"/>
      <c r="H39" s="61"/>
      <c r="I39" s="61"/>
      <c r="J39" s="61"/>
    </row>
  </sheetData>
  <mergeCells count="8">
    <mergeCell ref="A1:A2"/>
    <mergeCell ref="B1:J2"/>
    <mergeCell ref="A34:J38"/>
    <mergeCell ref="A3:J3"/>
    <mergeCell ref="I4:J4"/>
    <mergeCell ref="A4:B4"/>
    <mergeCell ref="D4:H4"/>
    <mergeCell ref="C4:C5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7" orientation="landscape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P44"/>
  <sheetViews>
    <sheetView zoomScaleNormal="100" workbookViewId="0">
      <selection activeCell="I23" sqref="I23"/>
    </sheetView>
  </sheetViews>
  <sheetFormatPr defaultColWidth="9.21875" defaultRowHeight="14.4" x14ac:dyDescent="0.3"/>
  <cols>
    <col min="1" max="1" width="9.21875" style="48"/>
    <col min="2" max="2" width="40.21875" style="48" customWidth="1"/>
    <col min="3" max="3" width="13.44140625" style="48" customWidth="1"/>
    <col min="4" max="4" width="13.5546875" style="48" customWidth="1"/>
    <col min="5" max="5" width="13.44140625" style="48" customWidth="1"/>
    <col min="6" max="6" width="10" style="48" customWidth="1"/>
    <col min="7" max="7" width="12.77734375" style="48" customWidth="1"/>
    <col min="8" max="8" width="12.5546875" style="48" customWidth="1"/>
    <col min="9" max="9" width="12.77734375" style="48" customWidth="1"/>
    <col min="10" max="10" width="7.44140625" style="48" customWidth="1"/>
    <col min="11" max="11" width="13" style="211" customWidth="1"/>
    <col min="12" max="12" width="13.21875" style="48" customWidth="1"/>
    <col min="13" max="13" width="13.77734375" style="48" customWidth="1"/>
    <col min="14" max="14" width="9.21875" style="48"/>
    <col min="15" max="15" width="9.21875" style="48" customWidth="1"/>
    <col min="16" max="16384" width="9.21875" style="48"/>
  </cols>
  <sheetData>
    <row r="1" spans="1:15" ht="30.75" customHeight="1" x14ac:dyDescent="0.25">
      <c r="B1" s="218"/>
      <c r="C1" s="707" t="s">
        <v>1</v>
      </c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9"/>
    </row>
    <row r="2" spans="1:15" ht="12" customHeight="1" x14ac:dyDescent="0.3">
      <c r="B2" s="61"/>
      <c r="C2" s="61"/>
      <c r="D2" s="61"/>
      <c r="E2" s="61"/>
      <c r="F2" s="61"/>
      <c r="G2" s="61"/>
    </row>
    <row r="3" spans="1:15" ht="12" customHeight="1" x14ac:dyDescent="0.25">
      <c r="A3" s="219"/>
      <c r="B3" s="603" t="s">
        <v>279</v>
      </c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4"/>
    </row>
    <row r="4" spans="1:15" ht="12" customHeight="1" x14ac:dyDescent="0.3">
      <c r="B4" s="220" t="s">
        <v>280</v>
      </c>
      <c r="C4" s="61"/>
      <c r="D4" s="61"/>
      <c r="E4" s="61"/>
      <c r="F4" s="61"/>
      <c r="G4" s="61"/>
    </row>
    <row r="5" spans="1:15" ht="12" customHeight="1" x14ac:dyDescent="0.25">
      <c r="B5" s="220"/>
      <c r="C5" s="614" t="s">
        <v>99</v>
      </c>
      <c r="D5" s="615"/>
      <c r="E5" s="615"/>
      <c r="F5" s="616"/>
      <c r="G5" s="614" t="s">
        <v>41</v>
      </c>
      <c r="H5" s="615"/>
      <c r="I5" s="615"/>
      <c r="J5" s="616"/>
      <c r="K5" s="614" t="s">
        <v>100</v>
      </c>
      <c r="L5" s="615"/>
      <c r="M5" s="615"/>
      <c r="N5" s="616"/>
    </row>
    <row r="6" spans="1:15" ht="12" customHeight="1" x14ac:dyDescent="0.25">
      <c r="B6" s="220"/>
      <c r="C6" s="71" t="s">
        <v>44</v>
      </c>
      <c r="D6" s="71" t="s">
        <v>45</v>
      </c>
      <c r="E6" s="71" t="s">
        <v>46</v>
      </c>
      <c r="F6" s="72" t="s">
        <v>47</v>
      </c>
      <c r="G6" s="71" t="s">
        <v>44</v>
      </c>
      <c r="H6" s="71" t="s">
        <v>45</v>
      </c>
      <c r="I6" s="71" t="s">
        <v>46</v>
      </c>
      <c r="J6" s="72" t="s">
        <v>47</v>
      </c>
      <c r="K6" s="71" t="s">
        <v>44</v>
      </c>
      <c r="L6" s="71" t="s">
        <v>45</v>
      </c>
      <c r="M6" s="71" t="s">
        <v>46</v>
      </c>
      <c r="N6" s="72" t="s">
        <v>47</v>
      </c>
    </row>
    <row r="7" spans="1:15" ht="28.5" customHeight="1" x14ac:dyDescent="0.25">
      <c r="A7" s="142"/>
      <c r="B7" s="221" t="s">
        <v>281</v>
      </c>
      <c r="C7" s="50" t="s">
        <v>50</v>
      </c>
      <c r="D7" s="50" t="s">
        <v>51</v>
      </c>
      <c r="E7" s="50" t="s">
        <v>52</v>
      </c>
      <c r="F7" s="309" t="s">
        <v>53</v>
      </c>
      <c r="G7" s="50" t="s">
        <v>50</v>
      </c>
      <c r="H7" s="50" t="s">
        <v>51</v>
      </c>
      <c r="I7" s="50" t="s">
        <v>52</v>
      </c>
      <c r="J7" s="309" t="s">
        <v>54</v>
      </c>
      <c r="K7" s="50" t="s">
        <v>50</v>
      </c>
      <c r="L7" s="50" t="s">
        <v>51</v>
      </c>
      <c r="M7" s="50" t="s">
        <v>52</v>
      </c>
      <c r="N7" s="309" t="s">
        <v>55</v>
      </c>
      <c r="O7" s="109" t="s">
        <v>56</v>
      </c>
    </row>
    <row r="8" spans="1:15" x14ac:dyDescent="0.3">
      <c r="A8" s="222"/>
      <c r="B8" s="198" t="s">
        <v>282</v>
      </c>
      <c r="C8" s="223"/>
      <c r="D8" s="224"/>
      <c r="E8" s="225"/>
      <c r="F8" s="318">
        <f>SUM(C8:E8)</f>
        <v>0</v>
      </c>
      <c r="G8" s="223"/>
      <c r="H8" s="224"/>
      <c r="I8" s="225"/>
      <c r="J8" s="318">
        <f>SUM(G8:I8)</f>
        <v>0</v>
      </c>
      <c r="K8" s="223"/>
      <c r="L8" s="224"/>
      <c r="M8" s="225"/>
      <c r="N8" s="318">
        <f>SUM(K8:M8)</f>
        <v>0</v>
      </c>
      <c r="O8" s="226">
        <f>SUM(C8:N8)</f>
        <v>0</v>
      </c>
    </row>
    <row r="9" spans="1:15" ht="13.2" x14ac:dyDescent="0.25">
      <c r="A9" s="85"/>
      <c r="B9" s="227" t="s">
        <v>283</v>
      </c>
      <c r="C9" s="86"/>
      <c r="D9" s="86"/>
      <c r="E9" s="86"/>
      <c r="F9" s="87">
        <f>SUM(C9:E9)</f>
        <v>0</v>
      </c>
      <c r="G9" s="86"/>
      <c r="H9" s="86"/>
      <c r="I9" s="86"/>
      <c r="J9" s="87">
        <f>SUM(G9:I9)</f>
        <v>0</v>
      </c>
      <c r="K9" s="86"/>
      <c r="L9" s="86"/>
      <c r="M9" s="86"/>
      <c r="N9" s="87">
        <f>SUM(K9:M9)</f>
        <v>0</v>
      </c>
      <c r="O9" s="226">
        <f>SUM(C9:N9)</f>
        <v>0</v>
      </c>
    </row>
    <row r="10" spans="1:15" ht="13.2" x14ac:dyDescent="0.25">
      <c r="A10" s="85"/>
      <c r="B10" s="227" t="s">
        <v>284</v>
      </c>
      <c r="C10" s="86"/>
      <c r="D10" s="86"/>
      <c r="E10" s="86"/>
      <c r="F10" s="87">
        <f t="shared" ref="F10:F20" si="0">SUM(C10:E10)</f>
        <v>0</v>
      </c>
      <c r="G10" s="86"/>
      <c r="H10" s="86"/>
      <c r="I10" s="86"/>
      <c r="J10" s="87">
        <f t="shared" ref="J10:J20" si="1">SUM(G10:I10)</f>
        <v>0</v>
      </c>
      <c r="K10" s="86"/>
      <c r="L10" s="86"/>
      <c r="M10" s="86"/>
      <c r="N10" s="87">
        <f t="shared" ref="N10:N20" si="2">SUM(K10:M10)</f>
        <v>0</v>
      </c>
      <c r="O10" s="226">
        <f t="shared" ref="O10:O20" si="3">SUM(C10:N10)</f>
        <v>0</v>
      </c>
    </row>
    <row r="11" spans="1:15" ht="13.2" x14ac:dyDescent="0.25">
      <c r="A11" s="85"/>
      <c r="B11" s="228" t="s">
        <v>80</v>
      </c>
      <c r="C11" s="86"/>
      <c r="D11" s="86"/>
      <c r="E11" s="86"/>
      <c r="F11" s="87">
        <f t="shared" si="0"/>
        <v>0</v>
      </c>
      <c r="G11" s="86"/>
      <c r="H11" s="86"/>
      <c r="I11" s="86"/>
      <c r="J11" s="87">
        <f t="shared" si="1"/>
        <v>0</v>
      </c>
      <c r="K11" s="86"/>
      <c r="L11" s="86"/>
      <c r="M11" s="86"/>
      <c r="N11" s="87">
        <f t="shared" si="2"/>
        <v>0</v>
      </c>
      <c r="O11" s="226">
        <f t="shared" si="3"/>
        <v>0</v>
      </c>
    </row>
    <row r="12" spans="1:15" ht="13.2" x14ac:dyDescent="0.25">
      <c r="A12" s="85"/>
      <c r="B12" s="229" t="s">
        <v>285</v>
      </c>
      <c r="C12" s="86"/>
      <c r="D12" s="86"/>
      <c r="E12" s="86"/>
      <c r="F12" s="87">
        <f t="shared" si="0"/>
        <v>0</v>
      </c>
      <c r="G12" s="86"/>
      <c r="H12" s="86"/>
      <c r="I12" s="86"/>
      <c r="J12" s="87">
        <f t="shared" si="1"/>
        <v>0</v>
      </c>
      <c r="K12" s="86"/>
      <c r="L12" s="86"/>
      <c r="M12" s="86"/>
      <c r="N12" s="87">
        <f t="shared" si="2"/>
        <v>0</v>
      </c>
      <c r="O12" s="226">
        <f t="shared" si="3"/>
        <v>0</v>
      </c>
    </row>
    <row r="13" spans="1:15" ht="13.2" x14ac:dyDescent="0.25">
      <c r="A13" s="85"/>
      <c r="B13" s="229" t="s">
        <v>286</v>
      </c>
      <c r="C13" s="86"/>
      <c r="D13" s="86"/>
      <c r="E13" s="86"/>
      <c r="F13" s="87">
        <f t="shared" si="0"/>
        <v>0</v>
      </c>
      <c r="G13" s="86"/>
      <c r="H13" s="86"/>
      <c r="I13" s="86"/>
      <c r="J13" s="87">
        <f t="shared" si="1"/>
        <v>0</v>
      </c>
      <c r="K13" s="86"/>
      <c r="L13" s="86"/>
      <c r="M13" s="86"/>
      <c r="N13" s="87">
        <f t="shared" si="2"/>
        <v>0</v>
      </c>
      <c r="O13" s="226">
        <f t="shared" si="3"/>
        <v>0</v>
      </c>
    </row>
    <row r="14" spans="1:15" ht="13.2" x14ac:dyDescent="0.25">
      <c r="A14" s="85"/>
      <c r="B14" s="229"/>
      <c r="C14" s="86"/>
      <c r="D14" s="86"/>
      <c r="E14" s="86"/>
      <c r="F14" s="87">
        <f t="shared" si="0"/>
        <v>0</v>
      </c>
      <c r="G14" s="86"/>
      <c r="H14" s="86"/>
      <c r="I14" s="86"/>
      <c r="J14" s="87">
        <f t="shared" si="1"/>
        <v>0</v>
      </c>
      <c r="K14" s="86"/>
      <c r="L14" s="86"/>
      <c r="M14" s="86"/>
      <c r="N14" s="87">
        <f t="shared" si="2"/>
        <v>0</v>
      </c>
      <c r="O14" s="226">
        <f t="shared" si="3"/>
        <v>0</v>
      </c>
    </row>
    <row r="15" spans="1:15" ht="13.2" x14ac:dyDescent="0.25">
      <c r="A15" s="85"/>
      <c r="B15" s="229" t="s">
        <v>287</v>
      </c>
      <c r="C15" s="86"/>
      <c r="D15" s="86"/>
      <c r="E15" s="86"/>
      <c r="F15" s="87">
        <f t="shared" si="0"/>
        <v>0</v>
      </c>
      <c r="G15" s="86"/>
      <c r="H15" s="86"/>
      <c r="I15" s="86"/>
      <c r="J15" s="87">
        <f t="shared" si="1"/>
        <v>0</v>
      </c>
      <c r="K15" s="86"/>
      <c r="L15" s="86"/>
      <c r="M15" s="86"/>
      <c r="N15" s="87">
        <f t="shared" si="2"/>
        <v>0</v>
      </c>
      <c r="O15" s="226">
        <f t="shared" si="3"/>
        <v>0</v>
      </c>
    </row>
    <row r="16" spans="1:15" ht="13.2" x14ac:dyDescent="0.25">
      <c r="A16" s="85"/>
      <c r="B16" s="229" t="s">
        <v>288</v>
      </c>
      <c r="C16" s="86"/>
      <c r="D16" s="86"/>
      <c r="E16" s="86"/>
      <c r="F16" s="87">
        <f t="shared" si="0"/>
        <v>0</v>
      </c>
      <c r="G16" s="86"/>
      <c r="H16" s="86"/>
      <c r="I16" s="86"/>
      <c r="J16" s="87">
        <f t="shared" si="1"/>
        <v>0</v>
      </c>
      <c r="K16" s="86"/>
      <c r="L16" s="86"/>
      <c r="M16" s="86"/>
      <c r="N16" s="87">
        <f t="shared" si="2"/>
        <v>0</v>
      </c>
      <c r="O16" s="226">
        <f t="shared" si="3"/>
        <v>0</v>
      </c>
    </row>
    <row r="17" spans="1:16" ht="13.2" x14ac:dyDescent="0.25">
      <c r="A17" s="85"/>
      <c r="B17" s="229" t="s">
        <v>117</v>
      </c>
      <c r="C17" s="86"/>
      <c r="D17" s="86"/>
      <c r="E17" s="86"/>
      <c r="F17" s="87">
        <f t="shared" si="0"/>
        <v>0</v>
      </c>
      <c r="G17" s="86"/>
      <c r="H17" s="86"/>
      <c r="I17" s="86"/>
      <c r="J17" s="87">
        <f t="shared" si="1"/>
        <v>0</v>
      </c>
      <c r="K17" s="86"/>
      <c r="L17" s="86"/>
      <c r="M17" s="86"/>
      <c r="N17" s="87">
        <f t="shared" si="2"/>
        <v>0</v>
      </c>
      <c r="O17" s="226">
        <f>SUM(C17:N17)</f>
        <v>0</v>
      </c>
    </row>
    <row r="18" spans="1:16" ht="13.2" x14ac:dyDescent="0.25">
      <c r="A18" s="85"/>
      <c r="B18" s="229"/>
      <c r="C18" s="86"/>
      <c r="D18" s="86"/>
      <c r="E18" s="86"/>
      <c r="F18" s="87"/>
      <c r="G18" s="86"/>
      <c r="H18" s="86"/>
      <c r="I18" s="86"/>
      <c r="J18" s="87"/>
      <c r="K18" s="86"/>
      <c r="L18" s="86"/>
      <c r="M18" s="86"/>
      <c r="N18" s="87"/>
      <c r="O18" s="226"/>
    </row>
    <row r="19" spans="1:16" ht="13.2" x14ac:dyDescent="0.25">
      <c r="A19" s="85"/>
      <c r="B19" s="229"/>
      <c r="C19" s="86"/>
      <c r="D19" s="86"/>
      <c r="E19" s="86"/>
      <c r="F19" s="87"/>
      <c r="G19" s="86"/>
      <c r="H19" s="86"/>
      <c r="I19" s="86"/>
      <c r="J19" s="87"/>
      <c r="K19" s="86"/>
      <c r="L19" s="86"/>
      <c r="M19" s="86"/>
      <c r="N19" s="87"/>
      <c r="O19" s="226"/>
    </row>
    <row r="20" spans="1:16" ht="13.2" x14ac:dyDescent="0.25">
      <c r="A20" s="85"/>
      <c r="B20" s="230"/>
      <c r="C20" s="86"/>
      <c r="D20" s="86"/>
      <c r="E20" s="86"/>
      <c r="F20" s="87">
        <f t="shared" si="0"/>
        <v>0</v>
      </c>
      <c r="G20" s="86"/>
      <c r="H20" s="86"/>
      <c r="I20" s="86"/>
      <c r="J20" s="87">
        <f t="shared" si="1"/>
        <v>0</v>
      </c>
      <c r="K20" s="86"/>
      <c r="L20" s="86"/>
      <c r="M20" s="86"/>
      <c r="N20" s="87">
        <f t="shared" si="2"/>
        <v>0</v>
      </c>
      <c r="O20" s="226">
        <f t="shared" si="3"/>
        <v>0</v>
      </c>
    </row>
    <row r="21" spans="1:16" ht="13.2" x14ac:dyDescent="0.25">
      <c r="A21" s="85"/>
      <c r="B21" s="231" t="s">
        <v>289</v>
      </c>
      <c r="C21" s="232">
        <f>SUM(C8:C20)</f>
        <v>0</v>
      </c>
      <c r="D21" s="201">
        <f t="shared" ref="D21:O21" si="4">SUM(D8:D20)</f>
        <v>0</v>
      </c>
      <c r="E21" s="201">
        <f t="shared" si="4"/>
        <v>0</v>
      </c>
      <c r="F21" s="201">
        <f t="shared" si="4"/>
        <v>0</v>
      </c>
      <c r="G21" s="201">
        <f t="shared" si="4"/>
        <v>0</v>
      </c>
      <c r="H21" s="201">
        <f t="shared" si="4"/>
        <v>0</v>
      </c>
      <c r="I21" s="201">
        <f t="shared" si="4"/>
        <v>0</v>
      </c>
      <c r="J21" s="201">
        <f t="shared" si="4"/>
        <v>0</v>
      </c>
      <c r="K21" s="201">
        <f t="shared" si="4"/>
        <v>0</v>
      </c>
      <c r="L21" s="201">
        <f t="shared" si="4"/>
        <v>0</v>
      </c>
      <c r="M21" s="201">
        <f t="shared" si="4"/>
        <v>0</v>
      </c>
      <c r="N21" s="201">
        <f t="shared" si="4"/>
        <v>0</v>
      </c>
      <c r="O21" s="201">
        <f t="shared" si="4"/>
        <v>0</v>
      </c>
    </row>
    <row r="22" spans="1:16" x14ac:dyDescent="0.3">
      <c r="A22" s="85"/>
      <c r="B22" s="229" t="s">
        <v>290</v>
      </c>
      <c r="C22" s="223"/>
      <c r="D22" s="224"/>
      <c r="E22" s="225"/>
      <c r="F22" s="318">
        <f>SUM(C22:E22)</f>
        <v>0</v>
      </c>
      <c r="G22" s="223"/>
      <c r="H22" s="224"/>
      <c r="I22" s="225"/>
      <c r="J22" s="318">
        <f>SUM(G22:I22)</f>
        <v>0</v>
      </c>
      <c r="K22" s="223"/>
      <c r="L22" s="224"/>
      <c r="M22" s="225"/>
      <c r="N22" s="318">
        <f>SUM(K22:M22)</f>
        <v>0</v>
      </c>
      <c r="O22" s="226">
        <f>SUM(C22:N22)</f>
        <v>0</v>
      </c>
    </row>
    <row r="23" spans="1:16" ht="13.2" x14ac:dyDescent="0.25">
      <c r="A23" s="85"/>
      <c r="B23" s="230"/>
      <c r="C23" s="86"/>
      <c r="D23" s="86"/>
      <c r="E23" s="86"/>
      <c r="F23" s="87">
        <f>SUM(C23:E23)</f>
        <v>0</v>
      </c>
      <c r="G23" s="86"/>
      <c r="H23" s="86"/>
      <c r="I23" s="86"/>
      <c r="J23" s="87">
        <f>SUM(G23:I23)</f>
        <v>0</v>
      </c>
      <c r="K23" s="86"/>
      <c r="L23" s="86"/>
      <c r="M23" s="86"/>
      <c r="N23" s="87">
        <f>SUM(K23:M23)</f>
        <v>0</v>
      </c>
      <c r="O23" s="226">
        <f>SUM(C23:N23)</f>
        <v>0</v>
      </c>
    </row>
    <row r="24" spans="1:16" ht="13.2" x14ac:dyDescent="0.25">
      <c r="A24" s="85"/>
      <c r="B24" s="231" t="s">
        <v>291</v>
      </c>
      <c r="C24" s="233">
        <f t="shared" ref="C24:O24" si="5">SUM(C22:C23)</f>
        <v>0</v>
      </c>
      <c r="D24" s="233">
        <f t="shared" si="5"/>
        <v>0</v>
      </c>
      <c r="E24" s="233">
        <f t="shared" si="5"/>
        <v>0</v>
      </c>
      <c r="F24" s="233">
        <f t="shared" si="5"/>
        <v>0</v>
      </c>
      <c r="G24" s="233">
        <f t="shared" si="5"/>
        <v>0</v>
      </c>
      <c r="H24" s="233">
        <f t="shared" si="5"/>
        <v>0</v>
      </c>
      <c r="I24" s="233">
        <f t="shared" si="5"/>
        <v>0</v>
      </c>
      <c r="J24" s="233">
        <f t="shared" si="5"/>
        <v>0</v>
      </c>
      <c r="K24" s="233">
        <f t="shared" si="5"/>
        <v>0</v>
      </c>
      <c r="L24" s="233">
        <f t="shared" si="5"/>
        <v>0</v>
      </c>
      <c r="M24" s="233">
        <f t="shared" si="5"/>
        <v>0</v>
      </c>
      <c r="N24" s="233">
        <f t="shared" si="5"/>
        <v>0</v>
      </c>
      <c r="O24" s="233">
        <f t="shared" si="5"/>
        <v>0</v>
      </c>
    </row>
    <row r="25" spans="1:16" ht="13.2" x14ac:dyDescent="0.25">
      <c r="A25" s="85"/>
      <c r="B25" s="23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6" ht="13.2" x14ac:dyDescent="0.25">
      <c r="A26" s="85"/>
      <c r="B26" s="231" t="s">
        <v>292</v>
      </c>
      <c r="C26" s="235">
        <f t="shared" ref="C26:O26" si="6">+C21+C24</f>
        <v>0</v>
      </c>
      <c r="D26" s="235">
        <f t="shared" si="6"/>
        <v>0</v>
      </c>
      <c r="E26" s="235">
        <f t="shared" si="6"/>
        <v>0</v>
      </c>
      <c r="F26" s="235">
        <f t="shared" si="6"/>
        <v>0</v>
      </c>
      <c r="G26" s="235">
        <f t="shared" si="6"/>
        <v>0</v>
      </c>
      <c r="H26" s="235">
        <f t="shared" si="6"/>
        <v>0</v>
      </c>
      <c r="I26" s="235">
        <f t="shared" si="6"/>
        <v>0</v>
      </c>
      <c r="J26" s="235">
        <f t="shared" si="6"/>
        <v>0</v>
      </c>
      <c r="K26" s="235">
        <f t="shared" si="6"/>
        <v>0</v>
      </c>
      <c r="L26" s="235">
        <f t="shared" si="6"/>
        <v>0</v>
      </c>
      <c r="M26" s="235">
        <f t="shared" si="6"/>
        <v>0</v>
      </c>
      <c r="N26" s="235">
        <f t="shared" si="6"/>
        <v>0</v>
      </c>
      <c r="O26" s="235">
        <f t="shared" si="6"/>
        <v>0</v>
      </c>
    </row>
    <row r="27" spans="1:16" ht="13.2" x14ac:dyDescent="0.25"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  <row r="28" spans="1:16" ht="13.2" x14ac:dyDescent="0.25">
      <c r="B28" s="703"/>
      <c r="C28" s="703"/>
      <c r="D28" s="703"/>
      <c r="E28" s="703"/>
      <c r="F28" s="703"/>
      <c r="G28" s="703"/>
      <c r="H28" s="703"/>
      <c r="I28" s="703"/>
      <c r="J28" s="703"/>
      <c r="K28" s="703"/>
      <c r="L28" s="703"/>
      <c r="M28" s="703"/>
      <c r="N28" s="703"/>
      <c r="O28" s="703"/>
    </row>
    <row r="29" spans="1:16" x14ac:dyDescent="0.3">
      <c r="A29" s="214" t="s">
        <v>127</v>
      </c>
      <c r="B29" s="215"/>
      <c r="C29" s="223"/>
      <c r="D29" s="224"/>
      <c r="E29" s="225"/>
      <c r="F29" s="318">
        <f>SUM(C29:E29)</f>
        <v>0</v>
      </c>
      <c r="G29" s="223"/>
      <c r="H29" s="224"/>
      <c r="I29" s="225"/>
      <c r="J29" s="318">
        <f>SUM(G29:I29)</f>
        <v>0</v>
      </c>
      <c r="K29" s="223"/>
      <c r="L29" s="224"/>
      <c r="M29" s="225"/>
      <c r="N29" s="318">
        <f>SUM(K29:M29)</f>
        <v>0</v>
      </c>
      <c r="O29" s="226">
        <f>SUM(C29:N29)</f>
        <v>0</v>
      </c>
    </row>
    <row r="30" spans="1:16" ht="13.2" x14ac:dyDescent="0.25">
      <c r="A30" s="214" t="s">
        <v>128</v>
      </c>
      <c r="B30" s="215"/>
      <c r="C30" s="86"/>
      <c r="D30" s="86"/>
      <c r="E30" s="86"/>
      <c r="F30" s="87">
        <f>SUM(C30:E30)</f>
        <v>0</v>
      </c>
      <c r="G30" s="86"/>
      <c r="H30" s="86"/>
      <c r="I30" s="86"/>
      <c r="J30" s="87">
        <f>SUM(G30:I30)</f>
        <v>0</v>
      </c>
      <c r="K30" s="86"/>
      <c r="L30" s="86"/>
      <c r="M30" s="86"/>
      <c r="N30" s="87">
        <f>SUM(K30:M30)</f>
        <v>0</v>
      </c>
      <c r="O30" s="226">
        <f>SUM(C30:N30)</f>
        <v>0</v>
      </c>
    </row>
    <row r="31" spans="1:16" ht="13.2" x14ac:dyDescent="0.25">
      <c r="A31" s="137" t="s">
        <v>129</v>
      </c>
      <c r="B31" s="201"/>
      <c r="C31" s="201">
        <f t="shared" ref="C31:N31" si="7">+C29*C30</f>
        <v>0</v>
      </c>
      <c r="D31" s="201">
        <f t="shared" si="7"/>
        <v>0</v>
      </c>
      <c r="E31" s="201">
        <f t="shared" si="7"/>
        <v>0</v>
      </c>
      <c r="F31" s="201">
        <f t="shared" si="7"/>
        <v>0</v>
      </c>
      <c r="G31" s="201">
        <f t="shared" si="7"/>
        <v>0</v>
      </c>
      <c r="H31" s="201">
        <f t="shared" si="7"/>
        <v>0</v>
      </c>
      <c r="I31" s="201">
        <f t="shared" si="7"/>
        <v>0</v>
      </c>
      <c r="J31" s="201">
        <f t="shared" si="7"/>
        <v>0</v>
      </c>
      <c r="K31" s="201">
        <f t="shared" si="7"/>
        <v>0</v>
      </c>
      <c r="L31" s="201">
        <f t="shared" si="7"/>
        <v>0</v>
      </c>
      <c r="M31" s="201">
        <f t="shared" si="7"/>
        <v>0</v>
      </c>
      <c r="N31" s="201">
        <f t="shared" si="7"/>
        <v>0</v>
      </c>
      <c r="O31" s="201">
        <f>SUM(C31:N31)</f>
        <v>0</v>
      </c>
    </row>
    <row r="32" spans="1:16" ht="13.2" x14ac:dyDescent="0.25">
      <c r="A32" s="216"/>
      <c r="B32" s="216" t="s">
        <v>130</v>
      </c>
      <c r="C32" s="217">
        <f>+C31-C26</f>
        <v>0</v>
      </c>
      <c r="D32" s="217">
        <f t="shared" ref="D32:O32" si="8">+D31-D26</f>
        <v>0</v>
      </c>
      <c r="E32" s="217">
        <f t="shared" si="8"/>
        <v>0</v>
      </c>
      <c r="F32" s="217">
        <f t="shared" si="8"/>
        <v>0</v>
      </c>
      <c r="G32" s="217">
        <f t="shared" si="8"/>
        <v>0</v>
      </c>
      <c r="H32" s="217">
        <f t="shared" si="8"/>
        <v>0</v>
      </c>
      <c r="I32" s="217">
        <f t="shared" si="8"/>
        <v>0</v>
      </c>
      <c r="J32" s="217">
        <f t="shared" si="8"/>
        <v>0</v>
      </c>
      <c r="K32" s="217">
        <f t="shared" si="8"/>
        <v>0</v>
      </c>
      <c r="L32" s="217">
        <f t="shared" si="8"/>
        <v>0</v>
      </c>
      <c r="M32" s="217">
        <f t="shared" si="8"/>
        <v>0</v>
      </c>
      <c r="N32" s="217">
        <f t="shared" si="8"/>
        <v>0</v>
      </c>
      <c r="O32" s="217">
        <f t="shared" si="8"/>
        <v>0</v>
      </c>
      <c r="P32" s="216"/>
    </row>
    <row r="33" spans="1:15" x14ac:dyDescent="0.3">
      <c r="B33" s="61"/>
      <c r="C33" s="61"/>
      <c r="D33" s="61"/>
      <c r="E33" s="61"/>
      <c r="F33" s="61"/>
      <c r="G33" s="61"/>
    </row>
    <row r="34" spans="1:15" ht="13.2" x14ac:dyDescent="0.25">
      <c r="A34" s="236"/>
      <c r="B34" s="703" t="s">
        <v>293</v>
      </c>
      <c r="C34" s="703"/>
      <c r="D34" s="703"/>
      <c r="E34" s="703"/>
      <c r="F34" s="703"/>
      <c r="G34" s="703"/>
      <c r="H34" s="703"/>
      <c r="I34" s="703"/>
      <c r="J34" s="703"/>
      <c r="K34" s="703"/>
      <c r="L34" s="703"/>
      <c r="M34" s="703"/>
      <c r="N34" s="703"/>
      <c r="O34" s="703"/>
    </row>
    <row r="35" spans="1:15" x14ac:dyDescent="0.3">
      <c r="A35" s="237" t="s">
        <v>294</v>
      </c>
      <c r="B35" s="121"/>
      <c r="C35" s="55"/>
      <c r="D35" s="55"/>
      <c r="E35" s="55"/>
      <c r="F35" s="55"/>
      <c r="G35" s="55"/>
      <c r="H35" s="238"/>
      <c r="I35" s="238"/>
      <c r="J35" s="238"/>
      <c r="K35" s="239"/>
      <c r="L35" s="238"/>
      <c r="M35" s="238"/>
      <c r="N35" s="238"/>
      <c r="O35" s="144"/>
    </row>
    <row r="36" spans="1:15" x14ac:dyDescent="0.3">
      <c r="A36" s="240" t="s">
        <v>295</v>
      </c>
      <c r="B36" s="61"/>
      <c r="C36" s="61"/>
      <c r="D36" s="61"/>
      <c r="E36" s="61"/>
      <c r="F36" s="61"/>
      <c r="G36" s="61"/>
      <c r="K36" s="241"/>
      <c r="O36" s="145"/>
    </row>
    <row r="37" spans="1:15" x14ac:dyDescent="0.3">
      <c r="A37" s="242"/>
      <c r="B37" s="61"/>
      <c r="C37" s="61"/>
      <c r="D37" s="61"/>
      <c r="E37" s="61"/>
      <c r="F37" s="61"/>
      <c r="G37" s="61"/>
      <c r="K37" s="241"/>
      <c r="O37" s="145"/>
    </row>
    <row r="38" spans="1:15" x14ac:dyDescent="0.3">
      <c r="A38" s="240" t="s">
        <v>296</v>
      </c>
      <c r="B38" s="61"/>
      <c r="C38" s="61"/>
      <c r="D38" s="61"/>
      <c r="E38" s="61"/>
      <c r="F38" s="61"/>
      <c r="G38" s="61"/>
      <c r="K38" s="241"/>
      <c r="O38" s="145"/>
    </row>
    <row r="39" spans="1:15" x14ac:dyDescent="0.3">
      <c r="A39" s="242"/>
      <c r="B39" s="61"/>
      <c r="C39" s="61"/>
      <c r="D39" s="61"/>
      <c r="E39" s="61"/>
      <c r="F39" s="61"/>
      <c r="G39" s="61"/>
      <c r="K39" s="241"/>
      <c r="O39" s="145"/>
    </row>
    <row r="40" spans="1:15" x14ac:dyDescent="0.3">
      <c r="A40" s="240" t="s">
        <v>297</v>
      </c>
      <c r="B40" s="61"/>
      <c r="C40" s="61"/>
      <c r="D40" s="61"/>
      <c r="E40" s="61"/>
      <c r="F40" s="61"/>
      <c r="G40" s="61"/>
      <c r="K40" s="241"/>
      <c r="O40" s="145"/>
    </row>
    <row r="41" spans="1:15" x14ac:dyDescent="0.3">
      <c r="A41" s="242"/>
      <c r="B41" s="61"/>
      <c r="C41" s="61"/>
      <c r="D41" s="61"/>
      <c r="E41" s="61"/>
      <c r="F41" s="61"/>
      <c r="G41" s="61"/>
      <c r="K41" s="241"/>
      <c r="O41" s="145"/>
    </row>
    <row r="42" spans="1:15" ht="33.75" customHeight="1" x14ac:dyDescent="0.25">
      <c r="A42" s="704" t="s">
        <v>298</v>
      </c>
      <c r="B42" s="705"/>
      <c r="C42" s="705"/>
      <c r="D42" s="705"/>
      <c r="E42" s="705"/>
      <c r="F42" s="705"/>
      <c r="G42" s="705"/>
      <c r="H42" s="705"/>
      <c r="I42" s="705"/>
      <c r="J42" s="705"/>
      <c r="K42" s="705"/>
      <c r="L42" s="705"/>
      <c r="M42" s="705"/>
      <c r="N42" s="705"/>
      <c r="O42" s="706"/>
    </row>
    <row r="43" spans="1:15" x14ac:dyDescent="0.3">
      <c r="A43" s="243"/>
      <c r="B43" s="62"/>
      <c r="C43" s="62"/>
      <c r="D43" s="62"/>
      <c r="E43" s="62"/>
      <c r="F43" s="62"/>
      <c r="G43" s="62"/>
      <c r="H43" s="244"/>
      <c r="I43" s="244"/>
      <c r="J43" s="244"/>
      <c r="K43" s="245"/>
      <c r="L43" s="244"/>
      <c r="M43" s="244"/>
      <c r="N43" s="244"/>
      <c r="O43" s="246"/>
    </row>
    <row r="44" spans="1:15" x14ac:dyDescent="0.3">
      <c r="B44" s="61"/>
      <c r="C44" s="61"/>
      <c r="D44" s="61"/>
      <c r="E44" s="61"/>
      <c r="F44" s="61"/>
      <c r="G44" s="61"/>
    </row>
  </sheetData>
  <mergeCells count="8">
    <mergeCell ref="B34:O34"/>
    <mergeCell ref="A42:O42"/>
    <mergeCell ref="C1:O1"/>
    <mergeCell ref="B3:O3"/>
    <mergeCell ref="C5:F5"/>
    <mergeCell ref="G5:J5"/>
    <mergeCell ref="K5:N5"/>
    <mergeCell ref="B28:O28"/>
  </mergeCells>
  <pageMargins left="0.78740157480314965" right="0.78740157480314965" top="0.98425196850393704" bottom="0.98425196850393704" header="0.51181102362204722" footer="0.51181102362204722"/>
  <pageSetup paperSize="9" scale="63" orientation="landscape" cellComments="asDisplayed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</sheetPr>
  <dimension ref="A1:K72"/>
  <sheetViews>
    <sheetView showGridLines="0" zoomScale="115" zoomScaleNormal="115" workbookViewId="0">
      <selection activeCell="A2" sqref="A2"/>
    </sheetView>
  </sheetViews>
  <sheetFormatPr defaultColWidth="9.21875" defaultRowHeight="13.2" x14ac:dyDescent="0.25"/>
  <cols>
    <col min="1" max="1" width="9.21875" style="48" customWidth="1"/>
    <col min="2" max="2" width="9.21875" style="48"/>
    <col min="3" max="5" width="9.21875" style="48" customWidth="1"/>
    <col min="6" max="16384" width="9.21875" style="48"/>
  </cols>
  <sheetData>
    <row r="1" spans="1:11" ht="30" customHeight="1" x14ac:dyDescent="0.25">
      <c r="A1" s="714" t="s">
        <v>0</v>
      </c>
      <c r="B1" s="714"/>
      <c r="C1" s="714" t="s">
        <v>1</v>
      </c>
      <c r="D1" s="714"/>
      <c r="E1" s="714"/>
      <c r="F1" s="714"/>
      <c r="G1" s="714"/>
      <c r="H1" s="714"/>
      <c r="I1" s="714"/>
      <c r="J1" s="714"/>
      <c r="K1" s="714"/>
    </row>
    <row r="2" spans="1:11" ht="12" customHeight="1" thickBot="1" x14ac:dyDescent="0.3">
      <c r="A2" s="242"/>
      <c r="E2" s="302"/>
      <c r="K2" s="145"/>
    </row>
    <row r="3" spans="1:11" ht="17.25" customHeight="1" thickBot="1" x14ac:dyDescent="0.3">
      <c r="A3" s="715" t="s">
        <v>299</v>
      </c>
      <c r="B3" s="716"/>
      <c r="C3" s="716"/>
      <c r="D3" s="716"/>
      <c r="E3" s="716"/>
      <c r="F3" s="716"/>
      <c r="G3" s="716"/>
      <c r="H3" s="716"/>
      <c r="I3" s="716"/>
      <c r="J3" s="716"/>
      <c r="K3" s="717"/>
    </row>
    <row r="4" spans="1:11" ht="18" customHeight="1" x14ac:dyDescent="0.25">
      <c r="A4" s="718" t="s">
        <v>300</v>
      </c>
      <c r="B4" s="719"/>
      <c r="C4" s="719"/>
      <c r="D4" s="719"/>
      <c r="E4" s="719"/>
      <c r="F4" s="719"/>
      <c r="G4" s="719"/>
      <c r="H4" s="719"/>
      <c r="I4" s="719"/>
      <c r="J4" s="719"/>
      <c r="K4" s="720"/>
    </row>
    <row r="5" spans="1:11" x14ac:dyDescent="0.25">
      <c r="A5" s="718"/>
      <c r="B5" s="719"/>
      <c r="C5" s="719"/>
      <c r="D5" s="719"/>
      <c r="E5" s="719"/>
      <c r="F5" s="719"/>
      <c r="G5" s="719"/>
      <c r="H5" s="719"/>
      <c r="I5" s="719"/>
      <c r="J5" s="719"/>
      <c r="K5" s="720"/>
    </row>
    <row r="6" spans="1:11" x14ac:dyDescent="0.25">
      <c r="A6" s="718"/>
      <c r="B6" s="719"/>
      <c r="C6" s="719"/>
      <c r="D6" s="719"/>
      <c r="E6" s="719"/>
      <c r="F6" s="719"/>
      <c r="G6" s="719"/>
      <c r="H6" s="719"/>
      <c r="I6" s="719"/>
      <c r="J6" s="719"/>
      <c r="K6" s="720"/>
    </row>
    <row r="7" spans="1:11" x14ac:dyDescent="0.25">
      <c r="A7" s="718"/>
      <c r="B7" s="719"/>
      <c r="C7" s="719"/>
      <c r="D7" s="719"/>
      <c r="E7" s="719"/>
      <c r="F7" s="719"/>
      <c r="G7" s="719"/>
      <c r="H7" s="719"/>
      <c r="I7" s="719"/>
      <c r="J7" s="719"/>
      <c r="K7" s="720"/>
    </row>
    <row r="8" spans="1:11" x14ac:dyDescent="0.25">
      <c r="A8" s="721"/>
      <c r="B8" s="722"/>
      <c r="C8" s="722"/>
      <c r="D8" s="722"/>
      <c r="E8" s="722"/>
      <c r="F8" s="722"/>
      <c r="G8" s="722"/>
      <c r="H8" s="722"/>
      <c r="I8" s="722"/>
      <c r="J8" s="722"/>
      <c r="K8" s="723"/>
    </row>
    <row r="9" spans="1:11" x14ac:dyDescent="0.25">
      <c r="A9" s="303"/>
      <c r="B9" s="238"/>
      <c r="C9" s="238"/>
      <c r="D9" s="238"/>
      <c r="E9" s="238"/>
      <c r="K9" s="145"/>
    </row>
    <row r="10" spans="1:11" x14ac:dyDescent="0.25">
      <c r="A10" s="242"/>
      <c r="K10" s="145"/>
    </row>
    <row r="11" spans="1:11" x14ac:dyDescent="0.25">
      <c r="A11" s="242"/>
      <c r="K11" s="145"/>
    </row>
    <row r="12" spans="1:11" x14ac:dyDescent="0.25">
      <c r="A12" s="242"/>
      <c r="K12" s="145"/>
    </row>
    <row r="13" spans="1:11" x14ac:dyDescent="0.25">
      <c r="A13" s="242"/>
      <c r="K13" s="145"/>
    </row>
    <row r="14" spans="1:11" x14ac:dyDescent="0.25">
      <c r="A14" s="242"/>
      <c r="K14" s="145"/>
    </row>
    <row r="15" spans="1:11" x14ac:dyDescent="0.25">
      <c r="A15" s="242"/>
      <c r="K15" s="145"/>
    </row>
    <row r="16" spans="1:11" x14ac:dyDescent="0.25">
      <c r="A16" s="242"/>
      <c r="B16" s="710" t="s">
        <v>301</v>
      </c>
      <c r="C16" s="710"/>
      <c r="D16" s="710"/>
      <c r="E16" s="94"/>
      <c r="G16" s="304"/>
      <c r="H16" s="304"/>
      <c r="I16" s="304"/>
      <c r="J16" s="304"/>
      <c r="K16" s="145"/>
    </row>
    <row r="17" spans="1:11" x14ac:dyDescent="0.25">
      <c r="A17" s="242"/>
      <c r="B17" s="711" t="s">
        <v>302</v>
      </c>
      <c r="C17" s="711"/>
      <c r="D17" s="711"/>
      <c r="G17" s="712" t="s">
        <v>303</v>
      </c>
      <c r="H17" s="712"/>
      <c r="I17" s="712"/>
      <c r="J17" s="712"/>
      <c r="K17" s="145"/>
    </row>
    <row r="18" spans="1:11" ht="12.75" customHeight="1" x14ac:dyDescent="0.25">
      <c r="A18" s="305"/>
      <c r="H18" s="713" t="s">
        <v>304</v>
      </c>
      <c r="I18" s="713"/>
      <c r="K18" s="145"/>
    </row>
    <row r="19" spans="1:11" x14ac:dyDescent="0.25">
      <c r="A19" s="242"/>
      <c r="E19" s="306"/>
      <c r="H19" s="713"/>
      <c r="I19" s="713"/>
      <c r="K19" s="145"/>
    </row>
    <row r="20" spans="1:11" x14ac:dyDescent="0.25">
      <c r="A20" s="242"/>
      <c r="H20" s="713"/>
      <c r="I20" s="713"/>
      <c r="K20" s="145"/>
    </row>
    <row r="21" spans="1:11" x14ac:dyDescent="0.25">
      <c r="A21" s="242"/>
      <c r="H21" s="307"/>
      <c r="I21" s="307"/>
      <c r="K21" s="145"/>
    </row>
    <row r="22" spans="1:11" x14ac:dyDescent="0.25">
      <c r="A22" s="242"/>
      <c r="H22" s="307"/>
      <c r="I22" s="307"/>
      <c r="K22" s="145"/>
    </row>
    <row r="23" spans="1:11" x14ac:dyDescent="0.25">
      <c r="A23" s="242"/>
      <c r="H23" s="307"/>
      <c r="I23" s="307"/>
      <c r="K23" s="145"/>
    </row>
    <row r="24" spans="1:11" x14ac:dyDescent="0.25">
      <c r="A24" s="242"/>
      <c r="H24" s="307"/>
      <c r="I24" s="307"/>
      <c r="K24" s="145"/>
    </row>
    <row r="25" spans="1:11" x14ac:dyDescent="0.25">
      <c r="A25" s="242"/>
      <c r="H25" s="307"/>
      <c r="I25" s="307"/>
      <c r="K25" s="145"/>
    </row>
    <row r="26" spans="1:11" x14ac:dyDescent="0.25">
      <c r="A26" s="242"/>
      <c r="H26" s="307"/>
      <c r="I26" s="307"/>
      <c r="K26" s="145"/>
    </row>
    <row r="27" spans="1:11" x14ac:dyDescent="0.25">
      <c r="A27" s="242"/>
      <c r="K27" s="145"/>
    </row>
    <row r="28" spans="1:11" ht="13.8" thickBot="1" x14ac:dyDescent="0.3">
      <c r="A28" s="242"/>
      <c r="K28" s="145"/>
    </row>
    <row r="29" spans="1:11" ht="17.25" customHeight="1" thickBot="1" x14ac:dyDescent="0.3">
      <c r="A29" s="715" t="s">
        <v>305</v>
      </c>
      <c r="B29" s="716"/>
      <c r="C29" s="716"/>
      <c r="D29" s="716"/>
      <c r="E29" s="716"/>
      <c r="F29" s="716"/>
      <c r="G29" s="716"/>
      <c r="H29" s="716"/>
      <c r="I29" s="716"/>
      <c r="J29" s="716"/>
      <c r="K29" s="717"/>
    </row>
    <row r="30" spans="1:11" x14ac:dyDescent="0.25">
      <c r="A30" s="242"/>
      <c r="K30" s="145"/>
    </row>
    <row r="31" spans="1:11" x14ac:dyDescent="0.25">
      <c r="A31" s="242"/>
      <c r="K31" s="145"/>
    </row>
    <row r="32" spans="1:11" x14ac:dyDescent="0.25">
      <c r="A32" s="242"/>
      <c r="B32" s="48" t="s">
        <v>306</v>
      </c>
      <c r="K32" s="145"/>
    </row>
    <row r="33" spans="1:11" x14ac:dyDescent="0.25">
      <c r="A33" s="242"/>
      <c r="K33" s="145"/>
    </row>
    <row r="34" spans="1:11" x14ac:dyDescent="0.25">
      <c r="A34" s="242"/>
      <c r="K34" s="145"/>
    </row>
    <row r="35" spans="1:11" x14ac:dyDescent="0.25">
      <c r="A35" s="242"/>
      <c r="K35" s="145"/>
    </row>
    <row r="36" spans="1:11" x14ac:dyDescent="0.25">
      <c r="A36" s="242"/>
      <c r="K36" s="145"/>
    </row>
    <row r="37" spans="1:11" x14ac:dyDescent="0.25">
      <c r="A37" s="242"/>
      <c r="K37" s="145"/>
    </row>
    <row r="38" spans="1:11" x14ac:dyDescent="0.25">
      <c r="A38" s="242"/>
      <c r="K38" s="145"/>
    </row>
    <row r="39" spans="1:11" x14ac:dyDescent="0.25">
      <c r="A39" s="242"/>
      <c r="K39" s="145"/>
    </row>
    <row r="40" spans="1:11" x14ac:dyDescent="0.25">
      <c r="A40" s="242"/>
      <c r="K40" s="145"/>
    </row>
    <row r="41" spans="1:11" x14ac:dyDescent="0.25">
      <c r="A41" s="242"/>
      <c r="B41" s="710" t="s">
        <v>301</v>
      </c>
      <c r="C41" s="710"/>
      <c r="D41" s="710"/>
      <c r="G41" s="244"/>
      <c r="H41" s="244"/>
      <c r="I41" s="308"/>
      <c r="J41" s="244"/>
      <c r="K41" s="145"/>
    </row>
    <row r="42" spans="1:11" x14ac:dyDescent="0.25">
      <c r="A42" s="242"/>
      <c r="B42" s="711" t="s">
        <v>302</v>
      </c>
      <c r="C42" s="711"/>
      <c r="D42" s="711"/>
      <c r="G42" s="712" t="s">
        <v>307</v>
      </c>
      <c r="H42" s="712"/>
      <c r="I42" s="712"/>
      <c r="J42" s="712"/>
      <c r="K42" s="145"/>
    </row>
    <row r="43" spans="1:11" ht="12.75" customHeight="1" x14ac:dyDescent="0.25">
      <c r="A43" s="305"/>
      <c r="G43" s="713" t="s">
        <v>308</v>
      </c>
      <c r="H43" s="713"/>
      <c r="I43" s="713"/>
      <c r="J43" s="713"/>
      <c r="K43" s="145"/>
    </row>
    <row r="44" spans="1:11" x14ac:dyDescent="0.25">
      <c r="A44" s="242"/>
      <c r="G44" s="713"/>
      <c r="H44" s="713"/>
      <c r="I44" s="713"/>
      <c r="J44" s="713"/>
      <c r="K44" s="145"/>
    </row>
    <row r="45" spans="1:11" x14ac:dyDescent="0.25">
      <c r="A45" s="242"/>
      <c r="H45" s="306"/>
      <c r="I45" s="306"/>
      <c r="K45" s="145"/>
    </row>
    <row r="46" spans="1:11" x14ac:dyDescent="0.25">
      <c r="A46" s="242"/>
      <c r="K46" s="145"/>
    </row>
    <row r="47" spans="1:11" x14ac:dyDescent="0.25">
      <c r="A47" s="242"/>
      <c r="K47" s="145"/>
    </row>
    <row r="48" spans="1:11" x14ac:dyDescent="0.25">
      <c r="A48" s="242"/>
      <c r="K48" s="145"/>
    </row>
    <row r="49" spans="1:11" x14ac:dyDescent="0.25">
      <c r="A49" s="242"/>
      <c r="K49" s="145"/>
    </row>
    <row r="50" spans="1:11" x14ac:dyDescent="0.25">
      <c r="A50" s="242"/>
      <c r="K50" s="145"/>
    </row>
    <row r="51" spans="1:11" x14ac:dyDescent="0.25">
      <c r="A51" s="242"/>
      <c r="K51" s="145"/>
    </row>
    <row r="52" spans="1:11" x14ac:dyDescent="0.25">
      <c r="A52" s="242"/>
      <c r="K52" s="145"/>
    </row>
    <row r="53" spans="1:11" x14ac:dyDescent="0.25">
      <c r="A53" s="242"/>
      <c r="K53" s="145"/>
    </row>
    <row r="54" spans="1:11" x14ac:dyDescent="0.25">
      <c r="A54" s="242"/>
      <c r="K54" s="145"/>
    </row>
    <row r="55" spans="1:11" x14ac:dyDescent="0.25">
      <c r="A55" s="242"/>
      <c r="K55" s="145"/>
    </row>
    <row r="56" spans="1:11" x14ac:dyDescent="0.25">
      <c r="A56" s="242"/>
      <c r="K56" s="145"/>
    </row>
    <row r="57" spans="1:11" x14ac:dyDescent="0.25">
      <c r="A57" s="242"/>
      <c r="K57" s="145"/>
    </row>
    <row r="58" spans="1:11" x14ac:dyDescent="0.25">
      <c r="A58" s="242"/>
      <c r="K58" s="145"/>
    </row>
    <row r="59" spans="1:11" x14ac:dyDescent="0.25">
      <c r="A59" s="242"/>
      <c r="K59" s="145"/>
    </row>
    <row r="60" spans="1:11" x14ac:dyDescent="0.25">
      <c r="A60" s="242"/>
      <c r="K60" s="145"/>
    </row>
    <row r="61" spans="1:11" x14ac:dyDescent="0.25">
      <c r="A61" s="242"/>
      <c r="K61" s="145"/>
    </row>
    <row r="62" spans="1:11" x14ac:dyDescent="0.25">
      <c r="A62" s="242"/>
      <c r="K62" s="145"/>
    </row>
    <row r="63" spans="1:11" x14ac:dyDescent="0.25">
      <c r="A63" s="242"/>
      <c r="K63" s="145"/>
    </row>
    <row r="64" spans="1:11" x14ac:dyDescent="0.25">
      <c r="A64" s="242"/>
      <c r="K64" s="145"/>
    </row>
    <row r="65" spans="1:11" x14ac:dyDescent="0.25">
      <c r="A65" s="242"/>
      <c r="K65" s="145"/>
    </row>
    <row r="66" spans="1:11" x14ac:dyDescent="0.25">
      <c r="A66" s="242"/>
      <c r="K66" s="145"/>
    </row>
    <row r="67" spans="1:11" x14ac:dyDescent="0.25">
      <c r="A67" s="242"/>
      <c r="K67" s="145"/>
    </row>
    <row r="68" spans="1:11" x14ac:dyDescent="0.25">
      <c r="A68" s="243"/>
      <c r="B68" s="244"/>
      <c r="C68" s="244"/>
      <c r="D68" s="244"/>
      <c r="E68" s="244"/>
      <c r="F68" s="244"/>
      <c r="G68" s="244"/>
      <c r="H68" s="244"/>
      <c r="I68" s="244"/>
      <c r="J68" s="244"/>
      <c r="K68" s="246"/>
    </row>
    <row r="69" spans="1:11" x14ac:dyDescent="0.25">
      <c r="A69" s="242"/>
    </row>
    <row r="70" spans="1:11" x14ac:dyDescent="0.25">
      <c r="A70" s="242"/>
    </row>
    <row r="71" spans="1:11" x14ac:dyDescent="0.25">
      <c r="A71" s="242"/>
    </row>
    <row r="72" spans="1:11" x14ac:dyDescent="0.25">
      <c r="A72" s="242"/>
    </row>
  </sheetData>
  <mergeCells count="13">
    <mergeCell ref="B41:D41"/>
    <mergeCell ref="B42:D42"/>
    <mergeCell ref="G42:J42"/>
    <mergeCell ref="G43:J44"/>
    <mergeCell ref="A1:B1"/>
    <mergeCell ref="C1:K1"/>
    <mergeCell ref="A3:K3"/>
    <mergeCell ref="A4:K8"/>
    <mergeCell ref="B16:D16"/>
    <mergeCell ref="B17:D17"/>
    <mergeCell ref="G17:J17"/>
    <mergeCell ref="H18:I20"/>
    <mergeCell ref="A29:K29"/>
  </mergeCells>
  <pageMargins left="1.1811023622047245" right="0.39370078740157483" top="0.98425196850393704" bottom="0.98425196850393704" header="0.51181102362204722" footer="0.51181102362204722"/>
  <pageSetup paperSize="9" scale="80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Q137"/>
  <sheetViews>
    <sheetView topLeftCell="G28" zoomScaleNormal="100" workbookViewId="0">
      <selection activeCell="P48" sqref="P48"/>
    </sheetView>
  </sheetViews>
  <sheetFormatPr defaultColWidth="9.21875" defaultRowHeight="13.2" x14ac:dyDescent="0.25"/>
  <cols>
    <col min="1" max="1" width="5.77734375" style="48" customWidth="1"/>
    <col min="2" max="2" width="60.77734375" style="48" customWidth="1"/>
    <col min="3" max="4" width="15.21875" style="48" customWidth="1"/>
    <col min="5" max="5" width="15.5546875" style="48" customWidth="1"/>
    <col min="6" max="6" width="9.5546875" style="48" customWidth="1"/>
    <col min="7" max="9" width="15.44140625" style="48" customWidth="1"/>
    <col min="10" max="10" width="10.21875" style="48" customWidth="1"/>
    <col min="11" max="11" width="15.21875" style="48" customWidth="1"/>
    <col min="12" max="12" width="15.44140625" style="48" customWidth="1"/>
    <col min="13" max="13" width="15.5546875" style="48" customWidth="1"/>
    <col min="14" max="14" width="8.5546875" style="48" customWidth="1"/>
    <col min="15" max="15" width="9.44140625" style="48" customWidth="1"/>
    <col min="16" max="16" width="11.21875" style="48" customWidth="1"/>
    <col min="17" max="17" width="5.21875" style="48" customWidth="1"/>
    <col min="18" max="16384" width="9.21875" style="48"/>
  </cols>
  <sheetData>
    <row r="1" spans="1:16" ht="24" customHeight="1" x14ac:dyDescent="0.25">
      <c r="A1" s="617"/>
      <c r="B1" s="618"/>
      <c r="C1" s="621" t="s">
        <v>1</v>
      </c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3"/>
      <c r="P1" s="312"/>
    </row>
    <row r="2" spans="1:16" ht="12.75" customHeight="1" x14ac:dyDescent="0.25">
      <c r="A2" s="619"/>
      <c r="B2" s="620"/>
      <c r="C2" s="624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6"/>
      <c r="P2" s="312"/>
    </row>
    <row r="3" spans="1:16" x14ac:dyDescent="0.25">
      <c r="A3" s="65"/>
      <c r="B3" s="66"/>
      <c r="C3" s="603" t="s">
        <v>39</v>
      </c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4"/>
      <c r="P3" s="94"/>
    </row>
    <row r="4" spans="1:16" x14ac:dyDescent="0.25">
      <c r="A4" s="67"/>
      <c r="B4" s="67"/>
      <c r="C4" s="68"/>
      <c r="D4" s="68"/>
      <c r="E4" s="68"/>
      <c r="F4" s="68"/>
      <c r="G4" s="311"/>
      <c r="H4" s="311"/>
      <c r="I4" s="311"/>
      <c r="J4" s="311"/>
      <c r="K4" s="311"/>
      <c r="L4" s="311"/>
      <c r="M4" s="311"/>
      <c r="N4" s="311"/>
      <c r="O4" s="311"/>
      <c r="P4" s="94"/>
    </row>
    <row r="5" spans="1:16" x14ac:dyDescent="0.25">
      <c r="A5" s="61"/>
      <c r="B5" s="61"/>
      <c r="C5" s="614" t="s">
        <v>40</v>
      </c>
      <c r="D5" s="615"/>
      <c r="E5" s="615"/>
      <c r="F5" s="616"/>
      <c r="G5" s="614" t="s">
        <v>41</v>
      </c>
      <c r="H5" s="615"/>
      <c r="I5" s="615"/>
      <c r="J5" s="616"/>
      <c r="K5" s="614" t="s">
        <v>42</v>
      </c>
      <c r="L5" s="615"/>
      <c r="M5" s="615"/>
      <c r="N5" s="616"/>
      <c r="O5" s="94"/>
      <c r="P5" s="94"/>
    </row>
    <row r="6" spans="1:16" x14ac:dyDescent="0.25">
      <c r="A6" s="69" t="s">
        <v>43</v>
      </c>
      <c r="B6" s="70"/>
      <c r="C6" s="71" t="s">
        <v>44</v>
      </c>
      <c r="D6" s="71" t="s">
        <v>45</v>
      </c>
      <c r="E6" s="71" t="s">
        <v>46</v>
      </c>
      <c r="F6" s="72" t="s">
        <v>47</v>
      </c>
      <c r="G6" s="71" t="s">
        <v>44</v>
      </c>
      <c r="H6" s="71" t="s">
        <v>45</v>
      </c>
      <c r="I6" s="71" t="s">
        <v>46</v>
      </c>
      <c r="J6" s="72" t="s">
        <v>47</v>
      </c>
      <c r="K6" s="71" t="s">
        <v>44</v>
      </c>
      <c r="L6" s="71" t="s">
        <v>45</v>
      </c>
      <c r="M6" s="71" t="s">
        <v>46</v>
      </c>
      <c r="N6" s="72" t="s">
        <v>47</v>
      </c>
      <c r="O6" s="94"/>
      <c r="P6" s="94"/>
    </row>
    <row r="7" spans="1:16" s="67" customFormat="1" ht="28.5" customHeight="1" thickBot="1" x14ac:dyDescent="0.3">
      <c r="A7" s="73" t="s">
        <v>48</v>
      </c>
      <c r="B7" s="52" t="s">
        <v>49</v>
      </c>
      <c r="C7" s="74" t="s">
        <v>50</v>
      </c>
      <c r="D7" s="74" t="s">
        <v>51</v>
      </c>
      <c r="E7" s="74" t="s">
        <v>52</v>
      </c>
      <c r="F7" s="202" t="s">
        <v>53</v>
      </c>
      <c r="G7" s="74" t="s">
        <v>50</v>
      </c>
      <c r="H7" s="74" t="s">
        <v>51</v>
      </c>
      <c r="I7" s="74" t="s">
        <v>52</v>
      </c>
      <c r="J7" s="202" t="s">
        <v>54</v>
      </c>
      <c r="K7" s="74" t="s">
        <v>50</v>
      </c>
      <c r="L7" s="74" t="s">
        <v>51</v>
      </c>
      <c r="M7" s="74" t="s">
        <v>52</v>
      </c>
      <c r="N7" s="202" t="s">
        <v>55</v>
      </c>
      <c r="O7" s="76" t="s">
        <v>56</v>
      </c>
    </row>
    <row r="8" spans="1:16" s="67" customFormat="1" ht="15.75" customHeight="1" x14ac:dyDescent="0.25">
      <c r="A8" s="77" t="s">
        <v>48</v>
      </c>
      <c r="B8" s="78" t="s">
        <v>57</v>
      </c>
      <c r="C8" s="79"/>
      <c r="D8" s="79"/>
      <c r="E8" s="79"/>
      <c r="F8" s="80"/>
      <c r="G8" s="79"/>
      <c r="H8" s="79"/>
      <c r="I8" s="79"/>
      <c r="J8" s="80"/>
      <c r="K8" s="79"/>
      <c r="L8" s="79"/>
      <c r="M8" s="79"/>
      <c r="N8" s="80"/>
      <c r="O8" s="81"/>
    </row>
    <row r="9" spans="1:16" ht="13.8" x14ac:dyDescent="0.3">
      <c r="A9" s="82"/>
      <c r="B9" s="142" t="s">
        <v>58</v>
      </c>
      <c r="C9" s="313"/>
      <c r="D9" s="314"/>
      <c r="E9" s="315"/>
      <c r="F9" s="206">
        <f>SUM(C9:E9)</f>
        <v>0</v>
      </c>
      <c r="G9" s="315"/>
      <c r="H9" s="315"/>
      <c r="I9" s="315"/>
      <c r="J9" s="206">
        <f>SUM(G9:I9)</f>
        <v>0</v>
      </c>
      <c r="K9" s="314"/>
      <c r="L9" s="315"/>
      <c r="M9" s="315"/>
      <c r="N9" s="206">
        <f>SUM(K9:M9)</f>
        <v>0</v>
      </c>
      <c r="O9" s="83">
        <f>+F9+J9+N9</f>
        <v>0</v>
      </c>
      <c r="P9" s="94"/>
    </row>
    <row r="10" spans="1:16" x14ac:dyDescent="0.25">
      <c r="A10" s="84"/>
      <c r="B10" s="89" t="s">
        <v>59</v>
      </c>
      <c r="C10" s="86"/>
      <c r="D10" s="86"/>
      <c r="E10" s="86"/>
      <c r="F10" s="87">
        <f>SUM(C10:E10)</f>
        <v>0</v>
      </c>
      <c r="G10" s="86"/>
      <c r="H10" s="86"/>
      <c r="I10" s="86"/>
      <c r="J10" s="87">
        <f>SUM(G10:I10)</f>
        <v>0</v>
      </c>
      <c r="K10" s="86"/>
      <c r="L10" s="86"/>
      <c r="M10" s="86"/>
      <c r="N10" s="87">
        <f>SUM(K10:M10)</f>
        <v>0</v>
      </c>
      <c r="O10" s="83">
        <f>+F10+J10+N10</f>
        <v>0</v>
      </c>
      <c r="P10" s="94"/>
    </row>
    <row r="11" spans="1:16" x14ac:dyDescent="0.25">
      <c r="A11" s="84"/>
      <c r="B11" s="89" t="s">
        <v>60</v>
      </c>
      <c r="C11" s="86"/>
      <c r="D11" s="86"/>
      <c r="E11" s="86"/>
      <c r="F11" s="87">
        <f t="shared" ref="F11:F31" si="0">SUM(C11:E11)</f>
        <v>0</v>
      </c>
      <c r="G11" s="86"/>
      <c r="H11" s="86"/>
      <c r="I11" s="86"/>
      <c r="J11" s="87">
        <f t="shared" ref="J11:J31" si="1">SUM(G11:I11)</f>
        <v>0</v>
      </c>
      <c r="K11" s="86"/>
      <c r="L11" s="86"/>
      <c r="M11" s="86"/>
      <c r="N11" s="87">
        <f>SUM(K11:M11)</f>
        <v>0</v>
      </c>
      <c r="O11" s="83">
        <f>+F11+J11+N11</f>
        <v>0</v>
      </c>
      <c r="P11" s="94"/>
    </row>
    <row r="12" spans="1:16" ht="13.8" x14ac:dyDescent="0.3">
      <c r="A12" s="84"/>
      <c r="B12" s="85" t="s">
        <v>61</v>
      </c>
      <c r="C12" s="86"/>
      <c r="D12" s="314"/>
      <c r="E12" s="315"/>
      <c r="F12" s="87">
        <f t="shared" si="0"/>
        <v>0</v>
      </c>
      <c r="G12" s="315"/>
      <c r="H12" s="315"/>
      <c r="I12" s="315"/>
      <c r="J12" s="87">
        <f t="shared" si="1"/>
        <v>0</v>
      </c>
      <c r="K12" s="314"/>
      <c r="L12" s="315"/>
      <c r="M12" s="88"/>
      <c r="N12" s="87">
        <f>SUM(K12:M12)</f>
        <v>0</v>
      </c>
      <c r="O12" s="83">
        <f>+F12+J12+N12</f>
        <v>0</v>
      </c>
      <c r="P12" s="94"/>
    </row>
    <row r="13" spans="1:16" ht="13.8" x14ac:dyDescent="0.3">
      <c r="A13" s="84"/>
      <c r="B13" s="85" t="s">
        <v>62</v>
      </c>
      <c r="C13" s="86"/>
      <c r="D13" s="314"/>
      <c r="E13" s="315"/>
      <c r="F13" s="87">
        <f t="shared" si="0"/>
        <v>0</v>
      </c>
      <c r="G13" s="315"/>
      <c r="H13" s="315"/>
      <c r="I13" s="315"/>
      <c r="J13" s="87">
        <f t="shared" si="1"/>
        <v>0</v>
      </c>
      <c r="K13" s="314"/>
      <c r="L13" s="315"/>
      <c r="M13" s="88"/>
      <c r="N13" s="87">
        <f>SUM(K13:M13)</f>
        <v>0</v>
      </c>
      <c r="O13" s="83">
        <f>+F13+J13+N13</f>
        <v>0</v>
      </c>
      <c r="P13" s="94"/>
    </row>
    <row r="14" spans="1:16" ht="13.8" x14ac:dyDescent="0.3">
      <c r="A14" s="84"/>
      <c r="B14" s="85" t="s">
        <v>63</v>
      </c>
      <c r="C14" s="86"/>
      <c r="D14" s="314"/>
      <c r="E14" s="315"/>
      <c r="F14" s="87">
        <f t="shared" si="0"/>
        <v>0</v>
      </c>
      <c r="G14" s="315"/>
      <c r="H14" s="315"/>
      <c r="I14" s="315"/>
      <c r="J14" s="87">
        <f t="shared" si="1"/>
        <v>0</v>
      </c>
      <c r="K14" s="314"/>
      <c r="L14" s="315"/>
      <c r="M14" s="88"/>
      <c r="N14" s="87">
        <f t="shared" ref="N14:N31" si="2">SUM(K14:M14)</f>
        <v>0</v>
      </c>
      <c r="O14" s="83">
        <f t="shared" ref="O14:O31" si="3">+F14+J14+N14</f>
        <v>0</v>
      </c>
      <c r="P14" s="94"/>
    </row>
    <row r="15" spans="1:16" ht="13.8" x14ac:dyDescent="0.3">
      <c r="A15" s="84"/>
      <c r="B15" s="85" t="s">
        <v>64</v>
      </c>
      <c r="C15" s="86"/>
      <c r="D15" s="314"/>
      <c r="E15" s="315"/>
      <c r="F15" s="87">
        <f t="shared" si="0"/>
        <v>0</v>
      </c>
      <c r="G15" s="315"/>
      <c r="H15" s="315"/>
      <c r="I15" s="315"/>
      <c r="J15" s="87">
        <f t="shared" si="1"/>
        <v>0</v>
      </c>
      <c r="K15" s="314"/>
      <c r="L15" s="315"/>
      <c r="M15" s="88"/>
      <c r="N15" s="87">
        <f t="shared" si="2"/>
        <v>0</v>
      </c>
      <c r="O15" s="83">
        <f t="shared" si="3"/>
        <v>0</v>
      </c>
      <c r="P15" s="94"/>
    </row>
    <row r="16" spans="1:16" ht="13.8" x14ac:dyDescent="0.3">
      <c r="A16" s="84"/>
      <c r="B16" s="89" t="s">
        <v>65</v>
      </c>
      <c r="C16" s="86"/>
      <c r="D16" s="314"/>
      <c r="E16" s="315"/>
      <c r="F16" s="87">
        <f t="shared" si="0"/>
        <v>0</v>
      </c>
      <c r="G16" s="315"/>
      <c r="H16" s="315"/>
      <c r="I16" s="315"/>
      <c r="J16" s="87">
        <f t="shared" si="1"/>
        <v>0</v>
      </c>
      <c r="K16" s="314"/>
      <c r="L16" s="315"/>
      <c r="M16" s="88"/>
      <c r="N16" s="87">
        <f t="shared" si="2"/>
        <v>0</v>
      </c>
      <c r="O16" s="83">
        <f t="shared" si="3"/>
        <v>0</v>
      </c>
      <c r="P16" s="94"/>
    </row>
    <row r="17" spans="1:16" ht="13.8" x14ac:dyDescent="0.3">
      <c r="A17" s="84"/>
      <c r="B17" s="89" t="s">
        <v>66</v>
      </c>
      <c r="C17" s="86"/>
      <c r="D17" s="314"/>
      <c r="E17" s="315"/>
      <c r="F17" s="87">
        <f t="shared" si="0"/>
        <v>0</v>
      </c>
      <c r="G17" s="315"/>
      <c r="H17" s="315"/>
      <c r="I17" s="315"/>
      <c r="J17" s="87">
        <f t="shared" si="1"/>
        <v>0</v>
      </c>
      <c r="K17" s="314"/>
      <c r="L17" s="315"/>
      <c r="M17" s="88"/>
      <c r="N17" s="87">
        <f t="shared" si="2"/>
        <v>0</v>
      </c>
      <c r="O17" s="83">
        <f t="shared" si="3"/>
        <v>0</v>
      </c>
      <c r="P17" s="94"/>
    </row>
    <row r="18" spans="1:16" ht="13.8" x14ac:dyDescent="0.3">
      <c r="A18" s="84"/>
      <c r="B18" s="89" t="s">
        <v>67</v>
      </c>
      <c r="C18" s="86"/>
      <c r="D18" s="314"/>
      <c r="E18" s="315"/>
      <c r="F18" s="87">
        <f t="shared" si="0"/>
        <v>0</v>
      </c>
      <c r="G18" s="315"/>
      <c r="H18" s="315"/>
      <c r="I18" s="315"/>
      <c r="J18" s="87">
        <f t="shared" si="1"/>
        <v>0</v>
      </c>
      <c r="K18" s="314"/>
      <c r="L18" s="315"/>
      <c r="M18" s="88"/>
      <c r="N18" s="87">
        <f t="shared" si="2"/>
        <v>0</v>
      </c>
      <c r="O18" s="83">
        <f t="shared" si="3"/>
        <v>0</v>
      </c>
      <c r="P18" s="94"/>
    </row>
    <row r="19" spans="1:16" ht="13.8" x14ac:dyDescent="0.3">
      <c r="A19" s="84"/>
      <c r="B19" s="85"/>
      <c r="C19" s="86"/>
      <c r="D19" s="314"/>
      <c r="E19" s="315"/>
      <c r="F19" s="87">
        <f t="shared" si="0"/>
        <v>0</v>
      </c>
      <c r="G19" s="315"/>
      <c r="H19" s="315"/>
      <c r="I19" s="315"/>
      <c r="J19" s="87">
        <f t="shared" si="1"/>
        <v>0</v>
      </c>
      <c r="K19" s="314"/>
      <c r="L19" s="315"/>
      <c r="M19" s="88"/>
      <c r="N19" s="87">
        <f t="shared" si="2"/>
        <v>0</v>
      </c>
      <c r="O19" s="83">
        <f t="shared" si="3"/>
        <v>0</v>
      </c>
      <c r="P19" s="94"/>
    </row>
    <row r="20" spans="1:16" ht="13.8" x14ac:dyDescent="0.3">
      <c r="A20" s="84"/>
      <c r="B20" s="89"/>
      <c r="C20" s="86"/>
      <c r="D20" s="314"/>
      <c r="E20" s="315"/>
      <c r="F20" s="87">
        <f t="shared" si="0"/>
        <v>0</v>
      </c>
      <c r="G20" s="315"/>
      <c r="H20" s="315"/>
      <c r="I20" s="315"/>
      <c r="J20" s="87">
        <f t="shared" si="1"/>
        <v>0</v>
      </c>
      <c r="K20" s="314"/>
      <c r="L20" s="315"/>
      <c r="M20" s="88"/>
      <c r="N20" s="87">
        <f t="shared" si="2"/>
        <v>0</v>
      </c>
      <c r="O20" s="83">
        <f t="shared" si="3"/>
        <v>0</v>
      </c>
      <c r="P20" s="94"/>
    </row>
    <row r="21" spans="1:16" ht="13.8" x14ac:dyDescent="0.3">
      <c r="A21" s="84"/>
      <c r="B21" s="89"/>
      <c r="C21" s="86"/>
      <c r="D21" s="314"/>
      <c r="E21" s="315"/>
      <c r="F21" s="87">
        <f t="shared" si="0"/>
        <v>0</v>
      </c>
      <c r="G21" s="315"/>
      <c r="H21" s="315"/>
      <c r="I21" s="315"/>
      <c r="J21" s="87">
        <f t="shared" si="1"/>
        <v>0</v>
      </c>
      <c r="K21" s="314"/>
      <c r="L21" s="315"/>
      <c r="M21" s="88"/>
      <c r="N21" s="87">
        <f t="shared" si="2"/>
        <v>0</v>
      </c>
      <c r="O21" s="83">
        <f t="shared" si="3"/>
        <v>0</v>
      </c>
      <c r="P21" s="94"/>
    </row>
    <row r="22" spans="1:16" ht="13.8" x14ac:dyDescent="0.3">
      <c r="A22" s="84"/>
      <c r="B22" s="89"/>
      <c r="C22" s="86"/>
      <c r="D22" s="314"/>
      <c r="E22" s="315"/>
      <c r="F22" s="87">
        <f t="shared" si="0"/>
        <v>0</v>
      </c>
      <c r="G22" s="315"/>
      <c r="H22" s="315"/>
      <c r="I22" s="315"/>
      <c r="J22" s="87">
        <f t="shared" si="1"/>
        <v>0</v>
      </c>
      <c r="K22" s="314"/>
      <c r="L22" s="315"/>
      <c r="M22" s="88"/>
      <c r="N22" s="87">
        <f t="shared" si="2"/>
        <v>0</v>
      </c>
      <c r="O22" s="83">
        <f t="shared" si="3"/>
        <v>0</v>
      </c>
      <c r="P22" s="94"/>
    </row>
    <row r="23" spans="1:16" ht="13.8" x14ac:dyDescent="0.3">
      <c r="A23" s="84"/>
      <c r="B23" s="89"/>
      <c r="C23" s="86"/>
      <c r="D23" s="314"/>
      <c r="E23" s="315"/>
      <c r="F23" s="87">
        <f t="shared" si="0"/>
        <v>0</v>
      </c>
      <c r="G23" s="315"/>
      <c r="H23" s="315"/>
      <c r="I23" s="315"/>
      <c r="J23" s="87">
        <f t="shared" si="1"/>
        <v>0</v>
      </c>
      <c r="K23" s="314"/>
      <c r="L23" s="315"/>
      <c r="M23" s="88"/>
      <c r="N23" s="87">
        <f t="shared" si="2"/>
        <v>0</v>
      </c>
      <c r="O23" s="83">
        <f t="shared" si="3"/>
        <v>0</v>
      </c>
      <c r="P23" s="94"/>
    </row>
    <row r="24" spans="1:16" ht="13.8" x14ac:dyDescent="0.3">
      <c r="A24" s="84"/>
      <c r="B24" s="89"/>
      <c r="C24" s="86"/>
      <c r="D24" s="314"/>
      <c r="E24" s="315"/>
      <c r="F24" s="87">
        <f t="shared" si="0"/>
        <v>0</v>
      </c>
      <c r="G24" s="315"/>
      <c r="H24" s="315"/>
      <c r="I24" s="315"/>
      <c r="J24" s="87">
        <f t="shared" si="1"/>
        <v>0</v>
      </c>
      <c r="K24" s="314"/>
      <c r="L24" s="315"/>
      <c r="M24" s="88"/>
      <c r="N24" s="87">
        <f t="shared" si="2"/>
        <v>0</v>
      </c>
      <c r="O24" s="83">
        <f t="shared" si="3"/>
        <v>0</v>
      </c>
      <c r="P24" s="94"/>
    </row>
    <row r="25" spans="1:16" ht="13.8" x14ac:dyDescent="0.3">
      <c r="A25" s="84"/>
      <c r="B25" s="89"/>
      <c r="C25" s="86"/>
      <c r="D25" s="314"/>
      <c r="E25" s="315"/>
      <c r="F25" s="87">
        <f t="shared" si="0"/>
        <v>0</v>
      </c>
      <c r="G25" s="315"/>
      <c r="H25" s="315"/>
      <c r="I25" s="315"/>
      <c r="J25" s="87">
        <f t="shared" si="1"/>
        <v>0</v>
      </c>
      <c r="K25" s="314"/>
      <c r="L25" s="315"/>
      <c r="M25" s="88"/>
      <c r="N25" s="87">
        <f t="shared" si="2"/>
        <v>0</v>
      </c>
      <c r="O25" s="83">
        <f t="shared" si="3"/>
        <v>0</v>
      </c>
      <c r="P25" s="94"/>
    </row>
    <row r="26" spans="1:16" ht="13.8" x14ac:dyDescent="0.3">
      <c r="A26" s="84"/>
      <c r="B26" s="89"/>
      <c r="C26" s="86"/>
      <c r="D26" s="314"/>
      <c r="E26" s="315"/>
      <c r="F26" s="87">
        <f t="shared" si="0"/>
        <v>0</v>
      </c>
      <c r="G26" s="315"/>
      <c r="H26" s="315"/>
      <c r="I26" s="315"/>
      <c r="J26" s="87">
        <f t="shared" si="1"/>
        <v>0</v>
      </c>
      <c r="K26" s="314"/>
      <c r="L26" s="315"/>
      <c r="M26" s="88"/>
      <c r="N26" s="87">
        <f t="shared" si="2"/>
        <v>0</v>
      </c>
      <c r="O26" s="83">
        <f t="shared" si="3"/>
        <v>0</v>
      </c>
      <c r="P26" s="94"/>
    </row>
    <row r="27" spans="1:16" ht="13.8" x14ac:dyDescent="0.3">
      <c r="A27" s="84"/>
      <c r="B27" s="89"/>
      <c r="C27" s="86"/>
      <c r="D27" s="314"/>
      <c r="E27" s="315"/>
      <c r="F27" s="87">
        <f t="shared" si="0"/>
        <v>0</v>
      </c>
      <c r="G27" s="315"/>
      <c r="H27" s="315"/>
      <c r="I27" s="315"/>
      <c r="J27" s="87">
        <f t="shared" si="1"/>
        <v>0</v>
      </c>
      <c r="K27" s="314"/>
      <c r="L27" s="315"/>
      <c r="M27" s="88"/>
      <c r="N27" s="87">
        <f t="shared" si="2"/>
        <v>0</v>
      </c>
      <c r="O27" s="83">
        <f t="shared" si="3"/>
        <v>0</v>
      </c>
      <c r="P27" s="94"/>
    </row>
    <row r="28" spans="1:16" ht="13.8" x14ac:dyDescent="0.3">
      <c r="A28" s="84"/>
      <c r="B28" s="89"/>
      <c r="C28" s="86"/>
      <c r="D28" s="314"/>
      <c r="E28" s="315"/>
      <c r="F28" s="87">
        <f t="shared" si="0"/>
        <v>0</v>
      </c>
      <c r="G28" s="315"/>
      <c r="H28" s="315"/>
      <c r="I28" s="315"/>
      <c r="J28" s="87">
        <f t="shared" si="1"/>
        <v>0</v>
      </c>
      <c r="K28" s="314"/>
      <c r="L28" s="315"/>
      <c r="M28" s="88"/>
      <c r="N28" s="87">
        <f t="shared" si="2"/>
        <v>0</v>
      </c>
      <c r="O28" s="83">
        <f t="shared" si="3"/>
        <v>0</v>
      </c>
      <c r="P28" s="94"/>
    </row>
    <row r="29" spans="1:16" ht="13.8" x14ac:dyDescent="0.3">
      <c r="A29" s="84"/>
      <c r="B29" s="89"/>
      <c r="C29" s="86"/>
      <c r="D29" s="314"/>
      <c r="E29" s="315"/>
      <c r="F29" s="87">
        <f t="shared" si="0"/>
        <v>0</v>
      </c>
      <c r="G29" s="315"/>
      <c r="H29" s="315"/>
      <c r="I29" s="315"/>
      <c r="J29" s="87">
        <f t="shared" si="1"/>
        <v>0</v>
      </c>
      <c r="K29" s="314"/>
      <c r="L29" s="315"/>
      <c r="M29" s="88"/>
      <c r="N29" s="87">
        <f t="shared" si="2"/>
        <v>0</v>
      </c>
      <c r="O29" s="83">
        <f t="shared" si="3"/>
        <v>0</v>
      </c>
      <c r="P29" s="94"/>
    </row>
    <row r="30" spans="1:16" ht="13.8" x14ac:dyDescent="0.3">
      <c r="A30" s="84"/>
      <c r="B30" s="89"/>
      <c r="C30" s="86"/>
      <c r="D30" s="314"/>
      <c r="E30" s="315"/>
      <c r="F30" s="87">
        <f t="shared" si="0"/>
        <v>0</v>
      </c>
      <c r="G30" s="315"/>
      <c r="H30" s="315"/>
      <c r="I30" s="315"/>
      <c r="J30" s="87">
        <f t="shared" si="1"/>
        <v>0</v>
      </c>
      <c r="K30" s="314"/>
      <c r="L30" s="315"/>
      <c r="M30" s="88"/>
      <c r="N30" s="87">
        <f t="shared" si="2"/>
        <v>0</v>
      </c>
      <c r="O30" s="83">
        <f t="shared" si="3"/>
        <v>0</v>
      </c>
      <c r="P30" s="94"/>
    </row>
    <row r="31" spans="1:16" ht="13.8" x14ac:dyDescent="0.3">
      <c r="A31" s="84"/>
      <c r="B31" s="90"/>
      <c r="C31" s="86"/>
      <c r="D31" s="314"/>
      <c r="E31" s="315"/>
      <c r="F31" s="87">
        <f t="shared" si="0"/>
        <v>0</v>
      </c>
      <c r="G31" s="315"/>
      <c r="H31" s="315"/>
      <c r="I31" s="315"/>
      <c r="J31" s="87">
        <f t="shared" si="1"/>
        <v>0</v>
      </c>
      <c r="K31" s="314"/>
      <c r="L31" s="315"/>
      <c r="M31" s="88"/>
      <c r="N31" s="87">
        <f t="shared" si="2"/>
        <v>0</v>
      </c>
      <c r="O31" s="83">
        <f t="shared" si="3"/>
        <v>0</v>
      </c>
      <c r="P31" s="94"/>
    </row>
    <row r="32" spans="1:16" s="94" customFormat="1" ht="13.8" thickBot="1" x14ac:dyDescent="0.3">
      <c r="A32" s="91"/>
      <c r="B32" s="92" t="s">
        <v>68</v>
      </c>
      <c r="C32" s="93">
        <f>SUM(C9:C31)</f>
        <v>0</v>
      </c>
      <c r="D32" s="93">
        <f t="shared" ref="D32:O32" si="4">SUM(D9:D31)</f>
        <v>0</v>
      </c>
      <c r="E32" s="93">
        <f t="shared" si="4"/>
        <v>0</v>
      </c>
      <c r="F32" s="93">
        <f t="shared" si="4"/>
        <v>0</v>
      </c>
      <c r="G32" s="93">
        <f t="shared" si="4"/>
        <v>0</v>
      </c>
      <c r="H32" s="93">
        <f t="shared" si="4"/>
        <v>0</v>
      </c>
      <c r="I32" s="93">
        <f t="shared" si="4"/>
        <v>0</v>
      </c>
      <c r="J32" s="93">
        <f t="shared" si="4"/>
        <v>0</v>
      </c>
      <c r="K32" s="93">
        <f t="shared" si="4"/>
        <v>0</v>
      </c>
      <c r="L32" s="93">
        <f t="shared" si="4"/>
        <v>0</v>
      </c>
      <c r="M32" s="93">
        <f t="shared" si="4"/>
        <v>0</v>
      </c>
      <c r="N32" s="93">
        <f t="shared" si="4"/>
        <v>0</v>
      </c>
      <c r="O32" s="93">
        <f t="shared" si="4"/>
        <v>0</v>
      </c>
    </row>
    <row r="33" spans="1:16" s="67" customFormat="1" ht="13.8" thickBot="1" x14ac:dyDescent="0.3">
      <c r="A33" s="95"/>
    </row>
    <row r="34" spans="1:16" s="67" customFormat="1" ht="26.25" customHeight="1" thickBot="1" x14ac:dyDescent="0.3">
      <c r="A34" s="96" t="s">
        <v>48</v>
      </c>
      <c r="B34" s="97" t="s">
        <v>69</v>
      </c>
      <c r="C34" s="98" t="s">
        <v>50</v>
      </c>
      <c r="D34" s="98" t="s">
        <v>51</v>
      </c>
      <c r="E34" s="98" t="s">
        <v>52</v>
      </c>
      <c r="F34" s="115" t="s">
        <v>53</v>
      </c>
      <c r="G34" s="98" t="s">
        <v>50</v>
      </c>
      <c r="H34" s="98" t="s">
        <v>51</v>
      </c>
      <c r="I34" s="98" t="s">
        <v>52</v>
      </c>
      <c r="J34" s="115" t="s">
        <v>54</v>
      </c>
      <c r="K34" s="98" t="s">
        <v>50</v>
      </c>
      <c r="L34" s="98" t="s">
        <v>51</v>
      </c>
      <c r="M34" s="98" t="s">
        <v>52</v>
      </c>
      <c r="N34" s="115" t="s">
        <v>55</v>
      </c>
      <c r="O34" s="99" t="s">
        <v>56</v>
      </c>
      <c r="P34" s="100" t="s">
        <v>70</v>
      </c>
    </row>
    <row r="35" spans="1:16" s="67" customFormat="1" ht="14.25" customHeight="1" x14ac:dyDescent="0.25">
      <c r="A35" s="101" t="s">
        <v>48</v>
      </c>
      <c r="B35" s="52"/>
      <c r="C35" s="102"/>
      <c r="D35" s="103"/>
      <c r="E35" s="103"/>
      <c r="F35" s="104"/>
      <c r="G35" s="103"/>
      <c r="H35" s="103"/>
      <c r="I35" s="103"/>
      <c r="J35" s="104"/>
      <c r="K35" s="103"/>
      <c r="L35" s="103"/>
      <c r="M35" s="103"/>
      <c r="N35" s="104"/>
      <c r="O35" s="105"/>
      <c r="P35" s="106"/>
    </row>
    <row r="36" spans="1:16" s="67" customFormat="1" x14ac:dyDescent="0.25">
      <c r="A36" s="84"/>
      <c r="B36" s="89" t="s">
        <v>71</v>
      </c>
      <c r="C36" s="102"/>
      <c r="D36" s="103"/>
      <c r="E36" s="103"/>
      <c r="F36" s="87">
        <f>SUM(C36:E36)</f>
        <v>0</v>
      </c>
      <c r="G36" s="103"/>
      <c r="H36" s="103"/>
      <c r="I36" s="103"/>
      <c r="J36" s="87">
        <f>SUM(G36:I36)</f>
        <v>0</v>
      </c>
      <c r="K36" s="103"/>
      <c r="L36" s="103"/>
      <c r="M36" s="103"/>
      <c r="N36" s="87">
        <f>SUM(K36:M36)</f>
        <v>0</v>
      </c>
      <c r="O36" s="83">
        <f>+F36+J36+N36</f>
        <v>0</v>
      </c>
      <c r="P36" s="106"/>
    </row>
    <row r="37" spans="1:16" s="67" customFormat="1" x14ac:dyDescent="0.25">
      <c r="A37" s="84"/>
      <c r="B37" s="89" t="s">
        <v>72</v>
      </c>
      <c r="C37" s="102"/>
      <c r="D37" s="103"/>
      <c r="E37" s="103"/>
      <c r="F37" s="87">
        <f>SUM(C37:E37)</f>
        <v>0</v>
      </c>
      <c r="G37" s="103"/>
      <c r="H37" s="103"/>
      <c r="I37" s="103"/>
      <c r="J37" s="87">
        <f>SUM(G37:I37)</f>
        <v>0</v>
      </c>
      <c r="K37" s="103"/>
      <c r="L37" s="103"/>
      <c r="M37" s="103"/>
      <c r="N37" s="87">
        <f>SUM(K37:M37)</f>
        <v>0</v>
      </c>
      <c r="O37" s="83">
        <f>+F37+J37+N37</f>
        <v>0</v>
      </c>
      <c r="P37" s="106"/>
    </row>
    <row r="38" spans="1:16" s="67" customFormat="1" x14ac:dyDescent="0.25">
      <c r="A38" s="84"/>
      <c r="B38" s="90" t="s">
        <v>73</v>
      </c>
      <c r="C38" s="102"/>
      <c r="D38" s="103"/>
      <c r="E38" s="103"/>
      <c r="F38" s="87">
        <f>SUM(C38:E38)</f>
        <v>0</v>
      </c>
      <c r="G38" s="103"/>
      <c r="H38" s="103"/>
      <c r="I38" s="103"/>
      <c r="J38" s="87">
        <f>SUM(G38:I38)</f>
        <v>0</v>
      </c>
      <c r="K38" s="103"/>
      <c r="L38" s="103"/>
      <c r="M38" s="103"/>
      <c r="N38" s="87">
        <f>SUM(K38:M38)</f>
        <v>0</v>
      </c>
      <c r="O38" s="83">
        <f>+F38+J38+N38</f>
        <v>0</v>
      </c>
      <c r="P38" s="106"/>
    </row>
    <row r="39" spans="1:16" s="67" customFormat="1" ht="21" customHeight="1" x14ac:dyDescent="0.25">
      <c r="A39" s="107"/>
      <c r="B39" s="108" t="s">
        <v>74</v>
      </c>
      <c r="C39" s="109">
        <f>SUM(C36:C38)</f>
        <v>0</v>
      </c>
      <c r="D39" s="109">
        <f t="shared" ref="D39:O39" si="5">SUM(D36:D38)</f>
        <v>0</v>
      </c>
      <c r="E39" s="109">
        <f t="shared" si="5"/>
        <v>0</v>
      </c>
      <c r="F39" s="109">
        <f t="shared" si="5"/>
        <v>0</v>
      </c>
      <c r="G39" s="109">
        <f t="shared" si="5"/>
        <v>0</v>
      </c>
      <c r="H39" s="109">
        <f t="shared" si="5"/>
        <v>0</v>
      </c>
      <c r="I39" s="109">
        <f t="shared" si="5"/>
        <v>0</v>
      </c>
      <c r="J39" s="109">
        <f t="shared" si="5"/>
        <v>0</v>
      </c>
      <c r="K39" s="109">
        <f t="shared" si="5"/>
        <v>0</v>
      </c>
      <c r="L39" s="109">
        <f t="shared" si="5"/>
        <v>0</v>
      </c>
      <c r="M39" s="109">
        <f t="shared" si="5"/>
        <v>0</v>
      </c>
      <c r="N39" s="109">
        <f t="shared" si="5"/>
        <v>0</v>
      </c>
      <c r="O39" s="110">
        <f t="shared" si="5"/>
        <v>0</v>
      </c>
      <c r="P39" s="106"/>
    </row>
    <row r="40" spans="1:16" s="67" customFormat="1" ht="13.8" thickBot="1" x14ac:dyDescent="0.3">
      <c r="A40" s="95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2"/>
    </row>
    <row r="41" spans="1:16" s="67" customFormat="1" ht="24.75" customHeight="1" thickBot="1" x14ac:dyDescent="0.3">
      <c r="A41" s="96" t="s">
        <v>48</v>
      </c>
      <c r="B41" s="113" t="s">
        <v>75</v>
      </c>
      <c r="C41" s="98" t="s">
        <v>50</v>
      </c>
      <c r="D41" s="98" t="s">
        <v>51</v>
      </c>
      <c r="E41" s="98" t="s">
        <v>52</v>
      </c>
      <c r="F41" s="114" t="s">
        <v>53</v>
      </c>
      <c r="G41" s="98" t="s">
        <v>50</v>
      </c>
      <c r="H41" s="98" t="s">
        <v>51</v>
      </c>
      <c r="I41" s="98" t="s">
        <v>52</v>
      </c>
      <c r="J41" s="115" t="s">
        <v>54</v>
      </c>
      <c r="K41" s="98" t="s">
        <v>50</v>
      </c>
      <c r="L41" s="98" t="s">
        <v>51</v>
      </c>
      <c r="M41" s="98" t="s">
        <v>52</v>
      </c>
      <c r="N41" s="115" t="s">
        <v>55</v>
      </c>
      <c r="O41" s="99" t="s">
        <v>56</v>
      </c>
      <c r="P41" s="100" t="s">
        <v>70</v>
      </c>
    </row>
    <row r="42" spans="1:16" s="67" customFormat="1" ht="15.75" customHeight="1" x14ac:dyDescent="0.25">
      <c r="A42" s="116" t="s">
        <v>48</v>
      </c>
      <c r="B42" s="117" t="s">
        <v>76</v>
      </c>
      <c r="C42" s="118"/>
      <c r="D42" s="118"/>
      <c r="E42" s="119"/>
      <c r="F42" s="76"/>
      <c r="G42" s="118"/>
      <c r="H42" s="118"/>
      <c r="I42" s="119"/>
      <c r="J42" s="76"/>
      <c r="K42" s="118"/>
      <c r="L42" s="118"/>
      <c r="M42" s="119"/>
      <c r="N42" s="76"/>
      <c r="O42" s="76"/>
      <c r="P42" s="120"/>
    </row>
    <row r="43" spans="1:16" s="67" customFormat="1" x14ac:dyDescent="0.25">
      <c r="A43" s="116"/>
      <c r="B43" s="121" t="s">
        <v>77</v>
      </c>
      <c r="C43" s="122"/>
      <c r="D43" s="122"/>
      <c r="E43" s="123"/>
      <c r="F43" s="206">
        <f>SUM(C43:E43)</f>
        <v>0</v>
      </c>
      <c r="G43" s="122"/>
      <c r="H43" s="122"/>
      <c r="I43" s="123"/>
      <c r="J43" s="206">
        <f>SUM(G43:I43)</f>
        <v>0</v>
      </c>
      <c r="K43" s="122"/>
      <c r="L43" s="122"/>
      <c r="M43" s="123"/>
      <c r="N43" s="206">
        <f>SUM(K43:M43)</f>
        <v>0</v>
      </c>
      <c r="O43" s="206">
        <f>SUM(L43:N43)</f>
        <v>0</v>
      </c>
      <c r="P43" s="124"/>
    </row>
    <row r="44" spans="1:16" s="67" customFormat="1" x14ac:dyDescent="0.25">
      <c r="A44" s="116"/>
      <c r="B44" s="125" t="s">
        <v>78</v>
      </c>
      <c r="C44" s="122"/>
      <c r="D44" s="122"/>
      <c r="E44" s="123"/>
      <c r="F44" s="194">
        <f>SUM(C44:E44)</f>
        <v>0</v>
      </c>
      <c r="G44" s="122"/>
      <c r="H44" s="122"/>
      <c r="I44" s="123"/>
      <c r="J44" s="194">
        <f>SUM(G44:I44)</f>
        <v>0</v>
      </c>
      <c r="K44" s="122"/>
      <c r="L44" s="122"/>
      <c r="M44" s="123"/>
      <c r="N44" s="194">
        <f>SUM(K44:M44)</f>
        <v>0</v>
      </c>
      <c r="O44" s="194">
        <f>SUM(L44:N44)</f>
        <v>0</v>
      </c>
      <c r="P44" s="126">
        <v>0.03</v>
      </c>
    </row>
    <row r="45" spans="1:16" s="67" customFormat="1" x14ac:dyDescent="0.25">
      <c r="A45" s="107"/>
      <c r="B45" s="127" t="s">
        <v>79</v>
      </c>
      <c r="C45" s="128">
        <f t="shared" ref="C45:O45" si="6">SUM(C43:C44)</f>
        <v>0</v>
      </c>
      <c r="D45" s="128">
        <f t="shared" si="6"/>
        <v>0</v>
      </c>
      <c r="E45" s="128">
        <f t="shared" si="6"/>
        <v>0</v>
      </c>
      <c r="F45" s="128">
        <f t="shared" si="6"/>
        <v>0</v>
      </c>
      <c r="G45" s="128">
        <f t="shared" si="6"/>
        <v>0</v>
      </c>
      <c r="H45" s="128">
        <f t="shared" si="6"/>
        <v>0</v>
      </c>
      <c r="I45" s="128">
        <f t="shared" si="6"/>
        <v>0</v>
      </c>
      <c r="J45" s="129">
        <f t="shared" si="6"/>
        <v>0</v>
      </c>
      <c r="K45" s="128">
        <f t="shared" si="6"/>
        <v>0</v>
      </c>
      <c r="L45" s="128">
        <f t="shared" si="6"/>
        <v>0</v>
      </c>
      <c r="M45" s="128">
        <f t="shared" si="6"/>
        <v>0</v>
      </c>
      <c r="N45" s="129">
        <f t="shared" si="6"/>
        <v>0</v>
      </c>
      <c r="O45" s="129">
        <f t="shared" si="6"/>
        <v>0</v>
      </c>
      <c r="P45" s="126"/>
    </row>
    <row r="46" spans="1:16" s="67" customFormat="1" ht="13.8" thickBot="1" x14ac:dyDescent="0.3">
      <c r="A46" s="95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2"/>
    </row>
    <row r="47" spans="1:16" ht="16.5" customHeight="1" x14ac:dyDescent="0.25">
      <c r="A47" s="130" t="s">
        <v>48</v>
      </c>
      <c r="B47" s="113" t="s">
        <v>80</v>
      </c>
      <c r="C47" s="98" t="s">
        <v>50</v>
      </c>
      <c r="D47" s="98" t="s">
        <v>51</v>
      </c>
      <c r="E47" s="98" t="s">
        <v>52</v>
      </c>
      <c r="F47" s="115" t="s">
        <v>53</v>
      </c>
      <c r="G47" s="98" t="s">
        <v>50</v>
      </c>
      <c r="H47" s="98" t="s">
        <v>51</v>
      </c>
      <c r="I47" s="98" t="s">
        <v>52</v>
      </c>
      <c r="J47" s="115" t="s">
        <v>54</v>
      </c>
      <c r="K47" s="98" t="s">
        <v>50</v>
      </c>
      <c r="L47" s="98" t="s">
        <v>51</v>
      </c>
      <c r="M47" s="98" t="s">
        <v>52</v>
      </c>
      <c r="N47" s="115" t="s">
        <v>55</v>
      </c>
      <c r="O47" s="99" t="s">
        <v>56</v>
      </c>
      <c r="P47" s="94"/>
    </row>
    <row r="48" spans="1:16" x14ac:dyDescent="0.25">
      <c r="A48" s="84"/>
      <c r="B48" s="131" t="s">
        <v>81</v>
      </c>
      <c r="C48" s="132"/>
      <c r="D48" s="132"/>
      <c r="E48" s="132"/>
      <c r="F48" s="316">
        <f>SUM(C48:E48)</f>
        <v>0</v>
      </c>
      <c r="G48" s="132"/>
      <c r="H48" s="132"/>
      <c r="I48" s="132"/>
      <c r="J48" s="316">
        <f>SUM(G48:I48)</f>
        <v>0</v>
      </c>
      <c r="K48" s="132"/>
      <c r="L48" s="132"/>
      <c r="M48" s="132"/>
      <c r="N48" s="316">
        <f>SUM(K48:M48)</f>
        <v>0</v>
      </c>
      <c r="O48" s="133">
        <f>+F48+J48+N48</f>
        <v>0</v>
      </c>
      <c r="P48" s="94"/>
    </row>
    <row r="49" spans="1:16" x14ac:dyDescent="0.25">
      <c r="A49" s="84"/>
      <c r="B49" s="134" t="s">
        <v>82</v>
      </c>
      <c r="C49" s="135"/>
      <c r="D49" s="135"/>
      <c r="E49" s="135"/>
      <c r="F49" s="317">
        <f>SUM(C49:E49)</f>
        <v>0</v>
      </c>
      <c r="G49" s="135"/>
      <c r="H49" s="135"/>
      <c r="I49" s="135"/>
      <c r="J49" s="317">
        <f>SUM(G49:I49)</f>
        <v>0</v>
      </c>
      <c r="K49" s="135"/>
      <c r="L49" s="135"/>
      <c r="M49" s="135"/>
      <c r="N49" s="317">
        <f>SUM(K49:M49)</f>
        <v>0</v>
      </c>
      <c r="O49" s="83">
        <f>+F49+J49+N49</f>
        <v>0</v>
      </c>
      <c r="P49" s="94"/>
    </row>
    <row r="50" spans="1:16" x14ac:dyDescent="0.25">
      <c r="A50" s="136" t="s">
        <v>48</v>
      </c>
      <c r="B50" s="137" t="s">
        <v>83</v>
      </c>
      <c r="C50" s="138">
        <f t="shared" ref="C50:O50" si="7">SUM(C48:C49)</f>
        <v>0</v>
      </c>
      <c r="D50" s="138">
        <f t="shared" si="7"/>
        <v>0</v>
      </c>
      <c r="E50" s="138">
        <f t="shared" si="7"/>
        <v>0</v>
      </c>
      <c r="F50" s="138">
        <f t="shared" si="7"/>
        <v>0</v>
      </c>
      <c r="G50" s="138">
        <f t="shared" si="7"/>
        <v>0</v>
      </c>
      <c r="H50" s="138">
        <f t="shared" si="7"/>
        <v>0</v>
      </c>
      <c r="I50" s="138">
        <f t="shared" si="7"/>
        <v>0</v>
      </c>
      <c r="J50" s="138">
        <f t="shared" si="7"/>
        <v>0</v>
      </c>
      <c r="K50" s="138">
        <f t="shared" si="7"/>
        <v>0</v>
      </c>
      <c r="L50" s="138">
        <f t="shared" si="7"/>
        <v>0</v>
      </c>
      <c r="M50" s="138">
        <f t="shared" si="7"/>
        <v>0</v>
      </c>
      <c r="N50" s="138">
        <f t="shared" si="7"/>
        <v>0</v>
      </c>
      <c r="O50" s="139">
        <f t="shared" si="7"/>
        <v>0</v>
      </c>
      <c r="P50" s="94"/>
    </row>
    <row r="51" spans="1:16" ht="13.8" thickBot="1" x14ac:dyDescent="0.3">
      <c r="A51" s="95"/>
      <c r="B51" s="61"/>
      <c r="C51" s="125"/>
      <c r="D51" s="125"/>
      <c r="E51" s="125"/>
      <c r="F51" s="125"/>
      <c r="G51" s="125"/>
      <c r="H51" s="125"/>
      <c r="I51" s="125"/>
      <c r="J51" s="94"/>
      <c r="K51" s="94"/>
      <c r="L51" s="94"/>
      <c r="M51" s="94"/>
      <c r="N51" s="94"/>
      <c r="O51" s="94"/>
      <c r="P51" s="94"/>
    </row>
    <row r="52" spans="1:16" ht="19.5" customHeight="1" thickBot="1" x14ac:dyDescent="0.3">
      <c r="A52" s="96" t="s">
        <v>48</v>
      </c>
      <c r="B52" s="113" t="s">
        <v>84</v>
      </c>
      <c r="C52" s="140" t="s">
        <v>50</v>
      </c>
      <c r="D52" s="98" t="s">
        <v>51</v>
      </c>
      <c r="E52" s="141" t="s">
        <v>52</v>
      </c>
      <c r="F52" s="115" t="s">
        <v>53</v>
      </c>
      <c r="G52" s="98" t="s">
        <v>50</v>
      </c>
      <c r="H52" s="98" t="s">
        <v>51</v>
      </c>
      <c r="I52" s="98" t="s">
        <v>52</v>
      </c>
      <c r="J52" s="115" t="s">
        <v>54</v>
      </c>
      <c r="K52" s="98" t="s">
        <v>50</v>
      </c>
      <c r="L52" s="98" t="s">
        <v>51</v>
      </c>
      <c r="M52" s="98" t="s">
        <v>52</v>
      </c>
      <c r="N52" s="115" t="s">
        <v>55</v>
      </c>
      <c r="O52" s="99" t="s">
        <v>56</v>
      </c>
      <c r="P52" s="120" t="s">
        <v>70</v>
      </c>
    </row>
    <row r="53" spans="1:16" x14ac:dyDescent="0.25">
      <c r="A53" s="84"/>
      <c r="B53" s="142" t="s">
        <v>85</v>
      </c>
      <c r="C53" s="143"/>
      <c r="D53" s="122"/>
      <c r="E53" s="143"/>
      <c r="F53" s="318">
        <f>SUM(C53:E53)</f>
        <v>0</v>
      </c>
      <c r="G53" s="143"/>
      <c r="H53" s="122"/>
      <c r="I53" s="143"/>
      <c r="J53" s="318">
        <f>SUM(G53:I53)</f>
        <v>0</v>
      </c>
      <c r="K53" s="143"/>
      <c r="L53" s="122"/>
      <c r="M53" s="143"/>
      <c r="N53" s="318">
        <f>SUM(K53:M53)</f>
        <v>0</v>
      </c>
      <c r="O53" s="133">
        <f>+F53+J53+N53</f>
        <v>0</v>
      </c>
      <c r="P53" s="198">
        <f>1/12</f>
        <v>8.3333333333333329E-2</v>
      </c>
    </row>
    <row r="54" spans="1:16" x14ac:dyDescent="0.25">
      <c r="A54" s="84"/>
      <c r="B54" s="89"/>
      <c r="C54" s="143"/>
      <c r="D54" s="122"/>
      <c r="E54" s="143"/>
      <c r="F54" s="206"/>
      <c r="G54" s="143"/>
      <c r="H54" s="122"/>
      <c r="I54" s="143"/>
      <c r="J54" s="206"/>
      <c r="K54" s="143"/>
      <c r="L54" s="122"/>
      <c r="M54" s="143"/>
      <c r="N54" s="206"/>
      <c r="O54" s="83"/>
      <c r="P54" s="227"/>
    </row>
    <row r="55" spans="1:16" x14ac:dyDescent="0.25">
      <c r="A55" s="84"/>
      <c r="B55" s="146" t="s">
        <v>86</v>
      </c>
      <c r="C55" s="143"/>
      <c r="D55" s="122"/>
      <c r="E55" s="143"/>
      <c r="F55" s="206"/>
      <c r="G55" s="143"/>
      <c r="H55" s="122"/>
      <c r="I55" s="143"/>
      <c r="J55" s="206"/>
      <c r="K55" s="143"/>
      <c r="L55" s="122"/>
      <c r="M55" s="143"/>
      <c r="N55" s="206"/>
      <c r="O55" s="83"/>
      <c r="P55" s="227"/>
    </row>
    <row r="56" spans="1:16" x14ac:dyDescent="0.25">
      <c r="A56" s="84"/>
      <c r="B56" s="89" t="s">
        <v>87</v>
      </c>
      <c r="C56" s="143"/>
      <c r="D56" s="122"/>
      <c r="E56" s="143"/>
      <c r="F56" s="206">
        <f>SUM(C56:E56)</f>
        <v>0</v>
      </c>
      <c r="G56" s="143"/>
      <c r="H56" s="122"/>
      <c r="I56" s="143"/>
      <c r="J56" s="206">
        <f>SUM(G56:I56)</f>
        <v>0</v>
      </c>
      <c r="K56" s="143"/>
      <c r="L56" s="122"/>
      <c r="M56" s="143"/>
      <c r="N56" s="206">
        <f>SUM(K56:M56)</f>
        <v>0</v>
      </c>
      <c r="O56" s="83">
        <f>+F56+J56+N56</f>
        <v>0</v>
      </c>
      <c r="P56" s="227"/>
    </row>
    <row r="57" spans="1:16" x14ac:dyDescent="0.25">
      <c r="A57" s="84"/>
      <c r="B57" s="89" t="s">
        <v>88</v>
      </c>
      <c r="C57" s="143"/>
      <c r="D57" s="122"/>
      <c r="E57" s="143"/>
      <c r="F57" s="206">
        <f>SUM(C57:E57)</f>
        <v>0</v>
      </c>
      <c r="G57" s="143"/>
      <c r="H57" s="122"/>
      <c r="I57" s="143"/>
      <c r="J57" s="206">
        <f>SUM(G57:I57)</f>
        <v>0</v>
      </c>
      <c r="K57" s="143"/>
      <c r="L57" s="122"/>
      <c r="M57" s="143"/>
      <c r="N57" s="206">
        <f>SUM(K57:M57)</f>
        <v>0</v>
      </c>
      <c r="O57" s="83">
        <f>+F57+J57+N57</f>
        <v>0</v>
      </c>
      <c r="P57" s="227"/>
    </row>
    <row r="58" spans="1:16" x14ac:dyDescent="0.25">
      <c r="A58" s="84"/>
      <c r="B58" s="89" t="s">
        <v>89</v>
      </c>
      <c r="C58" s="143"/>
      <c r="D58" s="122"/>
      <c r="E58" s="143"/>
      <c r="F58" s="206">
        <f>SUM(C58:E58)</f>
        <v>0</v>
      </c>
      <c r="G58" s="143"/>
      <c r="H58" s="122"/>
      <c r="I58" s="143"/>
      <c r="J58" s="206">
        <f>SUM(G58:I58)</f>
        <v>0</v>
      </c>
      <c r="K58" s="143"/>
      <c r="L58" s="122"/>
      <c r="M58" s="143"/>
      <c r="N58" s="206">
        <f>SUM(K58:M58)</f>
        <v>0</v>
      </c>
      <c r="O58" s="83">
        <f>+F58+J58+N58</f>
        <v>0</v>
      </c>
      <c r="P58" s="227"/>
    </row>
    <row r="59" spans="1:16" x14ac:dyDescent="0.25">
      <c r="A59" s="147" t="s">
        <v>48</v>
      </c>
      <c r="B59" s="127" t="s">
        <v>90</v>
      </c>
      <c r="C59" s="148">
        <f t="shared" ref="C59:O59" si="8">SUM(C53:C58)</f>
        <v>0</v>
      </c>
      <c r="D59" s="149">
        <f t="shared" si="8"/>
        <v>0</v>
      </c>
      <c r="E59" s="148">
        <f t="shared" si="8"/>
        <v>0</v>
      </c>
      <c r="F59" s="149">
        <f t="shared" si="8"/>
        <v>0</v>
      </c>
      <c r="G59" s="148">
        <f t="shared" si="8"/>
        <v>0</v>
      </c>
      <c r="H59" s="149">
        <f t="shared" si="8"/>
        <v>0</v>
      </c>
      <c r="I59" s="148">
        <f t="shared" si="8"/>
        <v>0</v>
      </c>
      <c r="J59" s="149">
        <f t="shared" si="8"/>
        <v>0</v>
      </c>
      <c r="K59" s="148">
        <f t="shared" si="8"/>
        <v>0</v>
      </c>
      <c r="L59" s="149">
        <f t="shared" si="8"/>
        <v>0</v>
      </c>
      <c r="M59" s="148">
        <f t="shared" si="8"/>
        <v>0</v>
      </c>
      <c r="N59" s="149">
        <f t="shared" si="8"/>
        <v>0</v>
      </c>
      <c r="O59" s="150">
        <f t="shared" si="8"/>
        <v>0</v>
      </c>
      <c r="P59" s="227"/>
    </row>
    <row r="60" spans="1:16" ht="13.8" thickBot="1" x14ac:dyDescent="0.3">
      <c r="A60" s="95"/>
      <c r="B60" s="61"/>
      <c r="C60" s="125"/>
      <c r="D60" s="125"/>
      <c r="E60" s="125"/>
      <c r="F60" s="125"/>
      <c r="G60" s="125"/>
      <c r="H60" s="125"/>
      <c r="I60" s="125"/>
      <c r="J60" s="94"/>
      <c r="K60" s="94"/>
      <c r="L60" s="94"/>
      <c r="M60" s="94"/>
      <c r="N60" s="94"/>
      <c r="O60" s="94"/>
      <c r="P60" s="94"/>
    </row>
    <row r="61" spans="1:16" ht="20.25" customHeight="1" thickBot="1" x14ac:dyDescent="0.3">
      <c r="A61" s="151" t="s">
        <v>48</v>
      </c>
      <c r="B61" s="113" t="s">
        <v>91</v>
      </c>
      <c r="C61" s="98" t="s">
        <v>50</v>
      </c>
      <c r="D61" s="98" t="s">
        <v>51</v>
      </c>
      <c r="E61" s="98" t="s">
        <v>52</v>
      </c>
      <c r="F61" s="115" t="s">
        <v>53</v>
      </c>
      <c r="G61" s="98" t="s">
        <v>50</v>
      </c>
      <c r="H61" s="98" t="s">
        <v>51</v>
      </c>
      <c r="I61" s="98" t="s">
        <v>52</v>
      </c>
      <c r="J61" s="115" t="s">
        <v>54</v>
      </c>
      <c r="K61" s="98" t="s">
        <v>50</v>
      </c>
      <c r="L61" s="98" t="s">
        <v>51</v>
      </c>
      <c r="M61" s="98" t="s">
        <v>52</v>
      </c>
      <c r="N61" s="152" t="s">
        <v>55</v>
      </c>
      <c r="O61" s="153" t="s">
        <v>56</v>
      </c>
      <c r="P61" s="154" t="s">
        <v>70</v>
      </c>
    </row>
    <row r="62" spans="1:16" ht="13.8" x14ac:dyDescent="0.3">
      <c r="A62" s="116"/>
      <c r="B62" s="94" t="s">
        <v>92</v>
      </c>
      <c r="C62" s="122"/>
      <c r="D62" s="122"/>
      <c r="E62" s="122"/>
      <c r="F62" s="318">
        <f t="shared" ref="F62:F67" si="9">SUM(C62:E62)</f>
        <v>0</v>
      </c>
      <c r="G62" s="122"/>
      <c r="H62" s="122"/>
      <c r="I62" s="122"/>
      <c r="J62" s="318">
        <f>SUM(G62:I62)</f>
        <v>0</v>
      </c>
      <c r="K62" s="122"/>
      <c r="L62" s="122"/>
      <c r="M62" s="122"/>
      <c r="N62" s="133">
        <f>SUM(K62:M62)</f>
        <v>0</v>
      </c>
      <c r="O62" s="155">
        <f>+F62+J62+N62</f>
        <v>0</v>
      </c>
      <c r="P62" s="319">
        <f>1/3/12</f>
        <v>2.7777777777777776E-2</v>
      </c>
    </row>
    <row r="63" spans="1:16" ht="13.8" x14ac:dyDescent="0.3">
      <c r="A63" s="116"/>
      <c r="B63" s="94"/>
      <c r="C63" s="122"/>
      <c r="D63" s="122"/>
      <c r="E63" s="123"/>
      <c r="F63" s="317">
        <f t="shared" si="9"/>
        <v>0</v>
      </c>
      <c r="G63" s="122"/>
      <c r="H63" s="122"/>
      <c r="I63" s="123"/>
      <c r="J63" s="317">
        <f>SUM(G63:I63)</f>
        <v>0</v>
      </c>
      <c r="K63" s="122"/>
      <c r="L63" s="122"/>
      <c r="M63" s="123"/>
      <c r="N63" s="83">
        <f>SUM(K63:M63)</f>
        <v>0</v>
      </c>
      <c r="O63" s="156">
        <f>+F63+J63+N63</f>
        <v>0</v>
      </c>
      <c r="P63" s="319"/>
    </row>
    <row r="64" spans="1:16" ht="13.8" x14ac:dyDescent="0.3">
      <c r="A64" s="116"/>
      <c r="B64" s="146" t="s">
        <v>93</v>
      </c>
      <c r="C64" s="122"/>
      <c r="D64" s="122"/>
      <c r="E64" s="123"/>
      <c r="F64" s="317"/>
      <c r="G64" s="122"/>
      <c r="H64" s="122"/>
      <c r="I64" s="123"/>
      <c r="J64" s="317"/>
      <c r="K64" s="122"/>
      <c r="L64" s="122"/>
      <c r="M64" s="123"/>
      <c r="N64" s="83"/>
      <c r="O64" s="156"/>
      <c r="P64" s="319"/>
    </row>
    <row r="65" spans="1:16" x14ac:dyDescent="0.25">
      <c r="A65" s="116"/>
      <c r="B65" s="94" t="s">
        <v>94</v>
      </c>
      <c r="C65" s="122"/>
      <c r="D65" s="122"/>
      <c r="E65" s="123"/>
      <c r="F65" s="317">
        <f t="shared" si="9"/>
        <v>0</v>
      </c>
      <c r="G65" s="122"/>
      <c r="H65" s="122"/>
      <c r="I65" s="123"/>
      <c r="J65" s="317">
        <f>SUM(G65:I65)</f>
        <v>0</v>
      </c>
      <c r="K65" s="122"/>
      <c r="L65" s="122"/>
      <c r="M65" s="123"/>
      <c r="N65" s="83">
        <f>SUM(K65:M65)</f>
        <v>0</v>
      </c>
      <c r="O65" s="156">
        <f>+F65+J65+N65</f>
        <v>0</v>
      </c>
      <c r="P65" s="320">
        <v>0.26500000000000001</v>
      </c>
    </row>
    <row r="66" spans="1:16" x14ac:dyDescent="0.25">
      <c r="A66" s="116"/>
      <c r="B66" s="94" t="s">
        <v>95</v>
      </c>
      <c r="C66" s="122"/>
      <c r="D66" s="122"/>
      <c r="E66" s="123"/>
      <c r="F66" s="317">
        <f t="shared" si="9"/>
        <v>0</v>
      </c>
      <c r="G66" s="122"/>
      <c r="H66" s="122"/>
      <c r="I66" s="123"/>
      <c r="J66" s="317">
        <f>SUM(G66:I66)</f>
        <v>0</v>
      </c>
      <c r="K66" s="122"/>
      <c r="L66" s="122"/>
      <c r="M66" s="123"/>
      <c r="N66" s="83">
        <f>SUM(K66:M66)</f>
        <v>0</v>
      </c>
      <c r="O66" s="156">
        <f>+F66+J66+N66</f>
        <v>0</v>
      </c>
      <c r="P66" s="321">
        <v>0.08</v>
      </c>
    </row>
    <row r="67" spans="1:16" x14ac:dyDescent="0.25">
      <c r="A67" s="116"/>
      <c r="B67" s="94" t="s">
        <v>96</v>
      </c>
      <c r="C67" s="122"/>
      <c r="D67" s="122"/>
      <c r="E67" s="123"/>
      <c r="F67" s="317">
        <f t="shared" si="9"/>
        <v>0</v>
      </c>
      <c r="G67" s="122"/>
      <c r="H67" s="122"/>
      <c r="I67" s="123"/>
      <c r="J67" s="317">
        <f>SUM(G67:I67)</f>
        <v>0</v>
      </c>
      <c r="K67" s="122"/>
      <c r="L67" s="122"/>
      <c r="M67" s="123"/>
      <c r="N67" s="83">
        <f>SUM(K67:M67)</f>
        <v>0</v>
      </c>
      <c r="O67" s="156">
        <f>+F67+J67+N67</f>
        <v>0</v>
      </c>
      <c r="P67" s="321">
        <v>0.01</v>
      </c>
    </row>
    <row r="68" spans="1:16" x14ac:dyDescent="0.25">
      <c r="A68" s="107" t="s">
        <v>48</v>
      </c>
      <c r="B68" s="127" t="s">
        <v>97</v>
      </c>
      <c r="C68" s="149">
        <f t="shared" ref="C68:O68" si="10">SUM(C62:C67)</f>
        <v>0</v>
      </c>
      <c r="D68" s="149">
        <f t="shared" si="10"/>
        <v>0</v>
      </c>
      <c r="E68" s="149">
        <f t="shared" si="10"/>
        <v>0</v>
      </c>
      <c r="F68" s="149">
        <f t="shared" si="10"/>
        <v>0</v>
      </c>
      <c r="G68" s="149">
        <f t="shared" si="10"/>
        <v>0</v>
      </c>
      <c r="H68" s="149">
        <f t="shared" si="10"/>
        <v>0</v>
      </c>
      <c r="I68" s="149">
        <f t="shared" si="10"/>
        <v>0</v>
      </c>
      <c r="J68" s="149">
        <f t="shared" si="10"/>
        <v>0</v>
      </c>
      <c r="K68" s="149">
        <f t="shared" si="10"/>
        <v>0</v>
      </c>
      <c r="L68" s="149">
        <f t="shared" si="10"/>
        <v>0</v>
      </c>
      <c r="M68" s="149">
        <f t="shared" si="10"/>
        <v>0</v>
      </c>
      <c r="N68" s="150">
        <f t="shared" si="10"/>
        <v>0</v>
      </c>
      <c r="O68" s="148">
        <f t="shared" si="10"/>
        <v>0</v>
      </c>
      <c r="P68" s="321"/>
    </row>
    <row r="69" spans="1:16" ht="13.8" x14ac:dyDescent="0.3">
      <c r="A69" s="95"/>
      <c r="C69" s="94"/>
      <c r="D69" s="94"/>
      <c r="E69" s="94"/>
      <c r="F69" s="322"/>
      <c r="G69" s="322"/>
      <c r="H69" s="322"/>
      <c r="I69" s="322"/>
      <c r="J69" s="322"/>
      <c r="K69" s="94"/>
      <c r="L69" s="94"/>
      <c r="M69" s="94"/>
      <c r="N69" s="94"/>
      <c r="O69" s="94"/>
      <c r="P69" s="94"/>
    </row>
    <row r="70" spans="1:16" s="67" customFormat="1" ht="13.8" thickBot="1" x14ac:dyDescent="0.3">
      <c r="A70" s="157" t="s">
        <v>98</v>
      </c>
      <c r="B70" s="158"/>
      <c r="C70" s="159">
        <f>+C32+C39+C45+C50+C59+C68</f>
        <v>0</v>
      </c>
      <c r="D70" s="159">
        <f t="shared" ref="D70:N70" si="11">+D32+D39+D45+D50+D59+D68</f>
        <v>0</v>
      </c>
      <c r="E70" s="159">
        <f t="shared" si="11"/>
        <v>0</v>
      </c>
      <c r="F70" s="159">
        <f t="shared" si="11"/>
        <v>0</v>
      </c>
      <c r="G70" s="159">
        <f t="shared" si="11"/>
        <v>0</v>
      </c>
      <c r="H70" s="159">
        <f t="shared" si="11"/>
        <v>0</v>
      </c>
      <c r="I70" s="159">
        <f t="shared" si="11"/>
        <v>0</v>
      </c>
      <c r="J70" s="159">
        <f t="shared" si="11"/>
        <v>0</v>
      </c>
      <c r="K70" s="159">
        <f t="shared" si="11"/>
        <v>0</v>
      </c>
      <c r="L70" s="159">
        <f t="shared" si="11"/>
        <v>0</v>
      </c>
      <c r="M70" s="159">
        <f t="shared" si="11"/>
        <v>0</v>
      </c>
      <c r="N70" s="159">
        <f t="shared" si="11"/>
        <v>0</v>
      </c>
      <c r="O70" s="160">
        <f>+F70+J70+N70</f>
        <v>0</v>
      </c>
    </row>
    <row r="71" spans="1:16" x14ac:dyDescent="0.25"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</row>
    <row r="72" spans="1:16" x14ac:dyDescent="0.25">
      <c r="C72" s="614" t="s">
        <v>99</v>
      </c>
      <c r="D72" s="615"/>
      <c r="E72" s="615"/>
      <c r="F72" s="616"/>
      <c r="G72" s="614" t="s">
        <v>41</v>
      </c>
      <c r="H72" s="615"/>
      <c r="I72" s="615"/>
      <c r="J72" s="616"/>
      <c r="K72" s="614" t="s">
        <v>100</v>
      </c>
      <c r="L72" s="615"/>
      <c r="M72" s="615"/>
      <c r="N72" s="616"/>
      <c r="O72" s="94"/>
      <c r="P72" s="94"/>
    </row>
    <row r="73" spans="1:16" ht="13.8" thickBot="1" x14ac:dyDescent="0.3">
      <c r="A73" s="161" t="s">
        <v>101</v>
      </c>
      <c r="B73" s="162"/>
      <c r="C73" s="163" t="s">
        <v>44</v>
      </c>
      <c r="D73" s="163" t="s">
        <v>45</v>
      </c>
      <c r="E73" s="163" t="s">
        <v>46</v>
      </c>
      <c r="F73" s="75" t="s">
        <v>47</v>
      </c>
      <c r="G73" s="163" t="s">
        <v>44</v>
      </c>
      <c r="H73" s="163" t="s">
        <v>45</v>
      </c>
      <c r="I73" s="163" t="s">
        <v>46</v>
      </c>
      <c r="J73" s="75" t="s">
        <v>47</v>
      </c>
      <c r="K73" s="163" t="s">
        <v>44</v>
      </c>
      <c r="L73" s="163" t="s">
        <v>45</v>
      </c>
      <c r="M73" s="163" t="s">
        <v>46</v>
      </c>
      <c r="N73" s="75" t="s">
        <v>47</v>
      </c>
      <c r="O73" s="94"/>
      <c r="P73" s="94"/>
    </row>
    <row r="74" spans="1:16" s="168" customFormat="1" ht="27.75" customHeight="1" x14ac:dyDescent="0.3">
      <c r="A74" s="164" t="s">
        <v>48</v>
      </c>
      <c r="B74" s="165" t="s">
        <v>102</v>
      </c>
      <c r="C74" s="166" t="s">
        <v>50</v>
      </c>
      <c r="D74" s="166" t="s">
        <v>51</v>
      </c>
      <c r="E74" s="166" t="s">
        <v>52</v>
      </c>
      <c r="F74" s="114" t="s">
        <v>53</v>
      </c>
      <c r="G74" s="166" t="s">
        <v>50</v>
      </c>
      <c r="H74" s="166" t="s">
        <v>51</v>
      </c>
      <c r="I74" s="166" t="s">
        <v>52</v>
      </c>
      <c r="J74" s="114" t="s">
        <v>54</v>
      </c>
      <c r="K74" s="166" t="s">
        <v>50</v>
      </c>
      <c r="L74" s="166" t="s">
        <v>51</v>
      </c>
      <c r="M74" s="166" t="s">
        <v>52</v>
      </c>
      <c r="N74" s="114" t="s">
        <v>55</v>
      </c>
      <c r="O74" s="167" t="s">
        <v>56</v>
      </c>
    </row>
    <row r="75" spans="1:16" x14ac:dyDescent="0.25">
      <c r="A75" s="169"/>
      <c r="B75" s="170" t="s">
        <v>103</v>
      </c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2"/>
      <c r="P75" s="94"/>
    </row>
    <row r="76" spans="1:16" x14ac:dyDescent="0.25">
      <c r="A76" s="173"/>
      <c r="B76" s="174"/>
      <c r="C76" s="122"/>
      <c r="D76" s="122"/>
      <c r="E76" s="123"/>
      <c r="F76" s="317">
        <f>SUM(C76:E76)</f>
        <v>0</v>
      </c>
      <c r="G76" s="122"/>
      <c r="H76" s="122"/>
      <c r="I76" s="123"/>
      <c r="J76" s="317">
        <f>SUM(G76:I76)</f>
        <v>0</v>
      </c>
      <c r="K76" s="122"/>
      <c r="L76" s="122"/>
      <c r="M76" s="123"/>
      <c r="N76" s="317">
        <f>SUM(K76:M76)</f>
        <v>0</v>
      </c>
      <c r="O76" s="83">
        <f>+F76+J76+N76</f>
        <v>0</v>
      </c>
      <c r="P76" s="94"/>
    </row>
    <row r="77" spans="1:16" x14ac:dyDescent="0.25">
      <c r="A77" s="173"/>
      <c r="B77" s="174"/>
      <c r="C77" s="122"/>
      <c r="D77" s="122"/>
      <c r="E77" s="123"/>
      <c r="F77" s="317">
        <f>SUM(C77:E77)</f>
        <v>0</v>
      </c>
      <c r="G77" s="122"/>
      <c r="H77" s="122"/>
      <c r="I77" s="123"/>
      <c r="J77" s="317">
        <f>SUM(G77:I77)</f>
        <v>0</v>
      </c>
      <c r="K77" s="122"/>
      <c r="L77" s="122"/>
      <c r="M77" s="123"/>
      <c r="N77" s="317">
        <f>SUM(K77:M77)</f>
        <v>0</v>
      </c>
      <c r="O77" s="83">
        <f>+F77+J77+N77</f>
        <v>0</v>
      </c>
      <c r="P77" s="94"/>
    </row>
    <row r="78" spans="1:16" x14ac:dyDescent="0.25">
      <c r="A78" s="173"/>
      <c r="B78" s="175"/>
      <c r="C78" s="122"/>
      <c r="D78" s="122"/>
      <c r="E78" s="123"/>
      <c r="F78" s="317">
        <f>SUM(C78:E78)</f>
        <v>0</v>
      </c>
      <c r="G78" s="122"/>
      <c r="H78" s="122"/>
      <c r="I78" s="123"/>
      <c r="J78" s="317">
        <f>SUM(G78:I78)</f>
        <v>0</v>
      </c>
      <c r="K78" s="122"/>
      <c r="L78" s="122"/>
      <c r="M78" s="123"/>
      <c r="N78" s="317">
        <f>SUM(K78:M78)</f>
        <v>0</v>
      </c>
      <c r="O78" s="83">
        <f>+F78+J78+N78</f>
        <v>0</v>
      </c>
      <c r="P78" s="94"/>
    </row>
    <row r="79" spans="1:16" x14ac:dyDescent="0.25">
      <c r="A79" s="173"/>
      <c r="B79" s="175"/>
      <c r="C79" s="122"/>
      <c r="D79" s="122"/>
      <c r="E79" s="123"/>
      <c r="F79" s="317">
        <f>SUM(C79:E79)</f>
        <v>0</v>
      </c>
      <c r="G79" s="122"/>
      <c r="H79" s="122"/>
      <c r="I79" s="123"/>
      <c r="J79" s="317">
        <f>SUM(G79:I79)</f>
        <v>0</v>
      </c>
      <c r="K79" s="122"/>
      <c r="L79" s="122"/>
      <c r="M79" s="123"/>
      <c r="N79" s="317">
        <f>SUM(K79:M79)</f>
        <v>0</v>
      </c>
      <c r="O79" s="83">
        <f>+F79+J79+N79</f>
        <v>0</v>
      </c>
      <c r="P79" s="94"/>
    </row>
    <row r="80" spans="1:16" x14ac:dyDescent="0.25">
      <c r="A80" s="173"/>
      <c r="B80" s="175"/>
      <c r="C80" s="122"/>
      <c r="D80" s="122"/>
      <c r="E80" s="123"/>
      <c r="F80" s="317">
        <f>SUM(C80:E80)</f>
        <v>0</v>
      </c>
      <c r="G80" s="122"/>
      <c r="H80" s="122"/>
      <c r="I80" s="123"/>
      <c r="J80" s="317">
        <f>SUM(G80:I80)</f>
        <v>0</v>
      </c>
      <c r="K80" s="122"/>
      <c r="L80" s="122"/>
      <c r="M80" s="123"/>
      <c r="N80" s="317">
        <f>SUM(K80:M80)</f>
        <v>0</v>
      </c>
      <c r="O80" s="83">
        <f>+F80+J80+N80</f>
        <v>0</v>
      </c>
      <c r="P80" s="94"/>
    </row>
    <row r="81" spans="1:16" x14ac:dyDescent="0.25">
      <c r="A81" s="176" t="s">
        <v>48</v>
      </c>
      <c r="B81" s="177" t="s">
        <v>104</v>
      </c>
      <c r="C81" s="178">
        <f>SUM(C76:C80)</f>
        <v>0</v>
      </c>
      <c r="D81" s="178">
        <f t="shared" ref="D81:O81" si="12">SUM(D76:D80)</f>
        <v>0</v>
      </c>
      <c r="E81" s="178">
        <f t="shared" si="12"/>
        <v>0</v>
      </c>
      <c r="F81" s="178">
        <f t="shared" si="12"/>
        <v>0</v>
      </c>
      <c r="G81" s="178">
        <f t="shared" si="12"/>
        <v>0</v>
      </c>
      <c r="H81" s="178">
        <f t="shared" si="12"/>
        <v>0</v>
      </c>
      <c r="I81" s="178">
        <f t="shared" si="12"/>
        <v>0</v>
      </c>
      <c r="J81" s="178">
        <f t="shared" si="12"/>
        <v>0</v>
      </c>
      <c r="K81" s="178">
        <f t="shared" si="12"/>
        <v>0</v>
      </c>
      <c r="L81" s="178">
        <f t="shared" si="12"/>
        <v>0</v>
      </c>
      <c r="M81" s="178">
        <f t="shared" si="12"/>
        <v>0</v>
      </c>
      <c r="N81" s="178">
        <f t="shared" si="12"/>
        <v>0</v>
      </c>
      <c r="O81" s="179">
        <f t="shared" si="12"/>
        <v>0</v>
      </c>
      <c r="P81" s="94"/>
    </row>
    <row r="82" spans="1:16" ht="13.8" x14ac:dyDescent="0.3">
      <c r="A82" s="169"/>
      <c r="B82" s="170" t="s">
        <v>105</v>
      </c>
      <c r="C82" s="171"/>
      <c r="D82" s="171"/>
      <c r="E82" s="171"/>
      <c r="F82" s="171"/>
      <c r="G82" s="323"/>
      <c r="H82" s="323"/>
      <c r="I82" s="323"/>
      <c r="J82" s="171"/>
      <c r="K82" s="323"/>
      <c r="L82" s="323"/>
      <c r="M82" s="323"/>
      <c r="N82" s="171"/>
      <c r="O82" s="172"/>
      <c r="P82" s="94"/>
    </row>
    <row r="83" spans="1:16" x14ac:dyDescent="0.25">
      <c r="A83" s="173"/>
      <c r="B83" s="175" t="s">
        <v>106</v>
      </c>
      <c r="C83" s="122"/>
      <c r="D83" s="122"/>
      <c r="E83" s="123"/>
      <c r="F83" s="317">
        <f>SUM(C83:E83)</f>
        <v>0</v>
      </c>
      <c r="G83" s="122"/>
      <c r="H83" s="122"/>
      <c r="I83" s="123"/>
      <c r="J83" s="317">
        <f>SUM(G83:I83)</f>
        <v>0</v>
      </c>
      <c r="K83" s="122"/>
      <c r="L83" s="122"/>
      <c r="M83" s="123"/>
      <c r="N83" s="317">
        <f>SUM(K83:M83)</f>
        <v>0</v>
      </c>
      <c r="O83" s="83">
        <f>+F83+J83+N83</f>
        <v>0</v>
      </c>
      <c r="P83" s="94"/>
    </row>
    <row r="84" spans="1:16" x14ac:dyDescent="0.25">
      <c r="A84" s="173"/>
      <c r="B84" s="175" t="s">
        <v>107</v>
      </c>
      <c r="C84" s="122"/>
      <c r="D84" s="122"/>
      <c r="E84" s="123"/>
      <c r="F84" s="317">
        <f>SUM(C84:E84)</f>
        <v>0</v>
      </c>
      <c r="G84" s="122"/>
      <c r="H84" s="122"/>
      <c r="I84" s="123"/>
      <c r="J84" s="317">
        <f>SUM(G84:I84)</f>
        <v>0</v>
      </c>
      <c r="K84" s="122"/>
      <c r="L84" s="122"/>
      <c r="M84" s="123"/>
      <c r="N84" s="317">
        <f>SUM(K84:M84)</f>
        <v>0</v>
      </c>
      <c r="O84" s="83">
        <f>+F84+J84+N84</f>
        <v>0</v>
      </c>
      <c r="P84" s="94"/>
    </row>
    <row r="85" spans="1:16" x14ac:dyDescent="0.25">
      <c r="A85" s="173"/>
      <c r="B85" s="174" t="s">
        <v>108</v>
      </c>
      <c r="C85" s="122"/>
      <c r="D85" s="122"/>
      <c r="E85" s="123"/>
      <c r="F85" s="317">
        <f>SUM(C85:E85)</f>
        <v>0</v>
      </c>
      <c r="G85" s="122"/>
      <c r="H85" s="122"/>
      <c r="I85" s="123"/>
      <c r="J85" s="317">
        <f>SUM(G85:I85)</f>
        <v>0</v>
      </c>
      <c r="K85" s="122"/>
      <c r="L85" s="122"/>
      <c r="M85" s="123"/>
      <c r="N85" s="317">
        <f>SUM(K85:M85)</f>
        <v>0</v>
      </c>
      <c r="O85" s="83">
        <f>+F85+J85+N85</f>
        <v>0</v>
      </c>
      <c r="P85" s="94"/>
    </row>
    <row r="86" spans="1:16" x14ac:dyDescent="0.25">
      <c r="A86" s="173"/>
      <c r="B86" s="175"/>
      <c r="C86" s="122"/>
      <c r="D86" s="122"/>
      <c r="E86" s="123"/>
      <c r="F86" s="317">
        <f>SUM(C86:E86)</f>
        <v>0</v>
      </c>
      <c r="G86" s="122"/>
      <c r="H86" s="122"/>
      <c r="I86" s="123"/>
      <c r="J86" s="317">
        <f>SUM(G86:I86)</f>
        <v>0</v>
      </c>
      <c r="K86" s="122"/>
      <c r="L86" s="122"/>
      <c r="M86" s="123"/>
      <c r="N86" s="317">
        <f>SUM(K86:M86)</f>
        <v>0</v>
      </c>
      <c r="O86" s="83">
        <f>+F86+J86+N86</f>
        <v>0</v>
      </c>
      <c r="P86" s="94"/>
    </row>
    <row r="87" spans="1:16" ht="13.8" thickBot="1" x14ac:dyDescent="0.3">
      <c r="A87" s="173"/>
      <c r="B87" s="180" t="s">
        <v>109</v>
      </c>
      <c r="C87" s="178">
        <f>SUM(C83:C86)</f>
        <v>0</v>
      </c>
      <c r="D87" s="178">
        <f t="shared" ref="D87:O87" si="13">SUM(D83:D86)</f>
        <v>0</v>
      </c>
      <c r="E87" s="178">
        <f t="shared" si="13"/>
        <v>0</v>
      </c>
      <c r="F87" s="178">
        <f t="shared" si="13"/>
        <v>0</v>
      </c>
      <c r="G87" s="178">
        <f t="shared" si="13"/>
        <v>0</v>
      </c>
      <c r="H87" s="178">
        <f t="shared" si="13"/>
        <v>0</v>
      </c>
      <c r="I87" s="178">
        <f t="shared" si="13"/>
        <v>0</v>
      </c>
      <c r="J87" s="178">
        <f t="shared" si="13"/>
        <v>0</v>
      </c>
      <c r="K87" s="178">
        <f t="shared" si="13"/>
        <v>0</v>
      </c>
      <c r="L87" s="178">
        <f t="shared" si="13"/>
        <v>0</v>
      </c>
      <c r="M87" s="178">
        <f t="shared" si="13"/>
        <v>0</v>
      </c>
      <c r="N87" s="178">
        <f t="shared" si="13"/>
        <v>0</v>
      </c>
      <c r="O87" s="179">
        <f t="shared" si="13"/>
        <v>0</v>
      </c>
      <c r="P87" s="94"/>
    </row>
    <row r="88" spans="1:16" x14ac:dyDescent="0.25">
      <c r="A88" s="181"/>
      <c r="B88" s="182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2"/>
      <c r="P88" s="94"/>
    </row>
    <row r="89" spans="1:16" s="186" customFormat="1" ht="12.75" customHeight="1" thickBot="1" x14ac:dyDescent="0.3">
      <c r="A89" s="183"/>
      <c r="B89" s="180" t="s">
        <v>109</v>
      </c>
      <c r="C89" s="184">
        <f>+C81+C87</f>
        <v>0</v>
      </c>
      <c r="D89" s="184">
        <f t="shared" ref="D89:O89" si="14">+D81+D87</f>
        <v>0</v>
      </c>
      <c r="E89" s="184">
        <f t="shared" si="14"/>
        <v>0</v>
      </c>
      <c r="F89" s="184">
        <f t="shared" si="14"/>
        <v>0</v>
      </c>
      <c r="G89" s="184">
        <f t="shared" si="14"/>
        <v>0</v>
      </c>
      <c r="H89" s="184">
        <f t="shared" si="14"/>
        <v>0</v>
      </c>
      <c r="I89" s="184">
        <f t="shared" si="14"/>
        <v>0</v>
      </c>
      <c r="J89" s="184">
        <f t="shared" si="14"/>
        <v>0</v>
      </c>
      <c r="K89" s="184">
        <f t="shared" si="14"/>
        <v>0</v>
      </c>
      <c r="L89" s="184">
        <f t="shared" si="14"/>
        <v>0</v>
      </c>
      <c r="M89" s="184">
        <f t="shared" si="14"/>
        <v>0</v>
      </c>
      <c r="N89" s="184">
        <f t="shared" si="14"/>
        <v>0</v>
      </c>
      <c r="O89" s="185">
        <f t="shared" si="14"/>
        <v>0</v>
      </c>
      <c r="P89" s="324"/>
    </row>
    <row r="90" spans="1:16" s="186" customFormat="1" ht="12.75" customHeight="1" x14ac:dyDescent="0.25">
      <c r="A90" s="61"/>
      <c r="B90" s="61"/>
      <c r="C90" s="125"/>
      <c r="D90" s="125"/>
      <c r="E90" s="125"/>
      <c r="F90" s="125"/>
      <c r="G90" s="125"/>
      <c r="H90" s="125"/>
      <c r="I90" s="94"/>
      <c r="J90" s="324"/>
      <c r="K90" s="324"/>
      <c r="L90" s="324"/>
      <c r="M90" s="324"/>
      <c r="N90" s="324"/>
      <c r="O90" s="324"/>
      <c r="P90" s="324"/>
    </row>
    <row r="91" spans="1:16" ht="13.8" thickBot="1" x14ac:dyDescent="0.3">
      <c r="A91" s="187" t="s">
        <v>110</v>
      </c>
      <c r="B91" s="187"/>
      <c r="C91" s="187"/>
      <c r="D91" s="187"/>
      <c r="E91" s="187"/>
      <c r="F91" s="187"/>
      <c r="G91" s="125"/>
      <c r="H91" s="125"/>
      <c r="I91" s="94"/>
      <c r="J91" s="94"/>
      <c r="K91" s="94"/>
      <c r="L91" s="94"/>
      <c r="M91" s="94"/>
      <c r="N91" s="94"/>
      <c r="O91" s="94"/>
      <c r="P91" s="94"/>
    </row>
    <row r="92" spans="1:16" ht="26.4" x14ac:dyDescent="0.25">
      <c r="A92" s="188" t="s">
        <v>48</v>
      </c>
      <c r="B92" s="189" t="s">
        <v>102</v>
      </c>
      <c r="C92" s="166" t="s">
        <v>50</v>
      </c>
      <c r="D92" s="166" t="s">
        <v>51</v>
      </c>
      <c r="E92" s="166" t="s">
        <v>52</v>
      </c>
      <c r="F92" s="114" t="s">
        <v>53</v>
      </c>
      <c r="G92" s="166" t="s">
        <v>50</v>
      </c>
      <c r="H92" s="166" t="s">
        <v>51</v>
      </c>
      <c r="I92" s="166" t="s">
        <v>52</v>
      </c>
      <c r="J92" s="114" t="s">
        <v>54</v>
      </c>
      <c r="K92" s="166" t="s">
        <v>50</v>
      </c>
      <c r="L92" s="166" t="s">
        <v>51</v>
      </c>
      <c r="M92" s="166" t="s">
        <v>52</v>
      </c>
      <c r="N92" s="114" t="s">
        <v>55</v>
      </c>
      <c r="O92" s="167" t="s">
        <v>56</v>
      </c>
      <c r="P92" s="94"/>
    </row>
    <row r="93" spans="1:16" ht="13.8" x14ac:dyDescent="0.3">
      <c r="A93" s="190"/>
      <c r="B93" s="170" t="s">
        <v>111</v>
      </c>
      <c r="C93" s="191"/>
      <c r="D93" s="171"/>
      <c r="E93" s="171"/>
      <c r="F93" s="171"/>
      <c r="G93" s="323"/>
      <c r="H93" s="323"/>
      <c r="I93" s="323"/>
      <c r="J93" s="171"/>
      <c r="K93" s="323"/>
      <c r="L93" s="323"/>
      <c r="M93" s="323"/>
      <c r="N93" s="171"/>
      <c r="O93" s="172"/>
      <c r="P93" s="94"/>
    </row>
    <row r="94" spans="1:16" x14ac:dyDescent="0.25">
      <c r="A94" s="173"/>
      <c r="B94" s="192"/>
      <c r="C94" s="122"/>
      <c r="D94" s="122"/>
      <c r="E94" s="123"/>
      <c r="F94" s="317">
        <f>SUM(C94:E94)</f>
        <v>0</v>
      </c>
      <c r="G94" s="122"/>
      <c r="H94" s="122"/>
      <c r="I94" s="123"/>
      <c r="J94" s="317">
        <f>SUM(G94:I94)</f>
        <v>0</v>
      </c>
      <c r="K94" s="122"/>
      <c r="L94" s="122"/>
      <c r="M94" s="123"/>
      <c r="N94" s="317">
        <f>SUM(K94:M94)</f>
        <v>0</v>
      </c>
      <c r="O94" s="83">
        <f>+F94+J94+N94</f>
        <v>0</v>
      </c>
      <c r="P94" s="94"/>
    </row>
    <row r="95" spans="1:16" x14ac:dyDescent="0.25">
      <c r="A95" s="173"/>
      <c r="B95" s="192"/>
      <c r="C95" s="122"/>
      <c r="D95" s="122"/>
      <c r="E95" s="123"/>
      <c r="F95" s="317">
        <f>SUM(C95:E95)</f>
        <v>0</v>
      </c>
      <c r="G95" s="122"/>
      <c r="H95" s="122"/>
      <c r="I95" s="123"/>
      <c r="J95" s="317">
        <f>SUM(G95:I95)</f>
        <v>0</v>
      </c>
      <c r="K95" s="122"/>
      <c r="L95" s="122"/>
      <c r="M95" s="123"/>
      <c r="N95" s="317">
        <f>SUM(K95:M95)</f>
        <v>0</v>
      </c>
      <c r="O95" s="83">
        <f>+F95+J95+N95</f>
        <v>0</v>
      </c>
      <c r="P95" s="94"/>
    </row>
    <row r="96" spans="1:16" x14ac:dyDescent="0.25">
      <c r="A96" s="173"/>
      <c r="B96" s="192"/>
      <c r="C96" s="122"/>
      <c r="D96" s="122"/>
      <c r="E96" s="123"/>
      <c r="F96" s="317">
        <f>SUM(C96:E96)</f>
        <v>0</v>
      </c>
      <c r="G96" s="122"/>
      <c r="H96" s="122"/>
      <c r="I96" s="123"/>
      <c r="J96" s="317">
        <f>SUM(G96:I96)</f>
        <v>0</v>
      </c>
      <c r="K96" s="122"/>
      <c r="L96" s="122"/>
      <c r="M96" s="123"/>
      <c r="N96" s="317">
        <f>SUM(K96:M96)</f>
        <v>0</v>
      </c>
      <c r="O96" s="83">
        <f>+F96+J96+N96</f>
        <v>0</v>
      </c>
      <c r="P96" s="94"/>
    </row>
    <row r="97" spans="1:16" x14ac:dyDescent="0.25">
      <c r="A97" s="173"/>
      <c r="B97" s="192"/>
      <c r="C97" s="122"/>
      <c r="D97" s="122"/>
      <c r="E97" s="123"/>
      <c r="F97" s="317">
        <f>SUM(C97:E97)</f>
        <v>0</v>
      </c>
      <c r="G97" s="122"/>
      <c r="H97" s="122"/>
      <c r="I97" s="123"/>
      <c r="J97" s="317">
        <f>SUM(G97:I97)</f>
        <v>0</v>
      </c>
      <c r="K97" s="122"/>
      <c r="L97" s="122"/>
      <c r="M97" s="123"/>
      <c r="N97" s="317">
        <f>SUM(K97:M97)</f>
        <v>0</v>
      </c>
      <c r="O97" s="83">
        <f>+F97+J97+N97</f>
        <v>0</v>
      </c>
      <c r="P97" s="94"/>
    </row>
    <row r="98" spans="1:16" x14ac:dyDescent="0.25">
      <c r="A98" s="173"/>
      <c r="B98" s="192"/>
      <c r="C98" s="122"/>
      <c r="D98" s="122"/>
      <c r="E98" s="123"/>
      <c r="F98" s="317">
        <f>SUM(C98:E98)</f>
        <v>0</v>
      </c>
      <c r="G98" s="122"/>
      <c r="H98" s="122"/>
      <c r="I98" s="123"/>
      <c r="J98" s="317">
        <f>SUM(G98:I98)</f>
        <v>0</v>
      </c>
      <c r="K98" s="122"/>
      <c r="L98" s="122"/>
      <c r="M98" s="123"/>
      <c r="N98" s="317">
        <f>SUM(K98:M98)</f>
        <v>0</v>
      </c>
      <c r="O98" s="83">
        <f>+F98+J98+N98</f>
        <v>0</v>
      </c>
      <c r="P98" s="94"/>
    </row>
    <row r="99" spans="1:16" x14ac:dyDescent="0.25">
      <c r="A99" s="173"/>
      <c r="B99" s="177" t="s">
        <v>112</v>
      </c>
      <c r="C99" s="178">
        <f>SUM(C94:C98)</f>
        <v>0</v>
      </c>
      <c r="D99" s="178">
        <f t="shared" ref="D99:N99" si="15">SUM(D94:D98)</f>
        <v>0</v>
      </c>
      <c r="E99" s="178">
        <f t="shared" si="15"/>
        <v>0</v>
      </c>
      <c r="F99" s="178">
        <f t="shared" si="15"/>
        <v>0</v>
      </c>
      <c r="G99" s="178">
        <f t="shared" si="15"/>
        <v>0</v>
      </c>
      <c r="H99" s="178">
        <f t="shared" si="15"/>
        <v>0</v>
      </c>
      <c r="I99" s="178">
        <f t="shared" si="15"/>
        <v>0</v>
      </c>
      <c r="J99" s="178">
        <f t="shared" si="15"/>
        <v>0</v>
      </c>
      <c r="K99" s="178">
        <f t="shared" si="15"/>
        <v>0</v>
      </c>
      <c r="L99" s="178">
        <f t="shared" si="15"/>
        <v>0</v>
      </c>
      <c r="M99" s="178">
        <f t="shared" si="15"/>
        <v>0</v>
      </c>
      <c r="N99" s="178">
        <f t="shared" si="15"/>
        <v>0</v>
      </c>
      <c r="O99" s="179">
        <f>SUM(O95:O98)</f>
        <v>0</v>
      </c>
      <c r="P99" s="94"/>
    </row>
    <row r="100" spans="1:16" x14ac:dyDescent="0.25">
      <c r="A100" s="169"/>
      <c r="B100" s="170"/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2"/>
      <c r="P100" s="94"/>
    </row>
    <row r="101" spans="1:16" x14ac:dyDescent="0.25">
      <c r="A101" s="176" t="s">
        <v>48</v>
      </c>
      <c r="B101" s="177" t="s">
        <v>113</v>
      </c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28"/>
      <c r="N101" s="128"/>
      <c r="O101" s="128"/>
      <c r="P101" s="94"/>
    </row>
    <row r="102" spans="1:16" x14ac:dyDescent="0.25">
      <c r="A102" s="181"/>
      <c r="B102" s="193" t="s">
        <v>114</v>
      </c>
      <c r="C102" s="194">
        <f>+C101*$P$104</f>
        <v>0</v>
      </c>
      <c r="D102" s="195">
        <f>+D101*$P$104</f>
        <v>0</v>
      </c>
      <c r="E102" s="194">
        <f>+E101*$P$104</f>
        <v>0</v>
      </c>
      <c r="F102" s="194">
        <f>SUM(C102:E102)</f>
        <v>0</v>
      </c>
      <c r="G102" s="194">
        <f>+G101*$P$104</f>
        <v>0</v>
      </c>
      <c r="H102" s="195">
        <f>+H101*$P$104</f>
        <v>0</v>
      </c>
      <c r="I102" s="194">
        <f>+I101*$P$104</f>
        <v>0</v>
      </c>
      <c r="J102" s="194">
        <f>SUM(G102:I102)</f>
        <v>0</v>
      </c>
      <c r="K102" s="194">
        <f>+K101*$P$104</f>
        <v>0</v>
      </c>
      <c r="L102" s="195">
        <f>+L101*$P$104</f>
        <v>0</v>
      </c>
      <c r="M102" s="194">
        <f>+M101*$P$104</f>
        <v>0</v>
      </c>
      <c r="N102" s="317">
        <f>SUM(K102:M102)</f>
        <v>0</v>
      </c>
      <c r="O102" s="83">
        <f>+F102+J102+N102</f>
        <v>0</v>
      </c>
      <c r="P102" s="94"/>
    </row>
    <row r="103" spans="1:16" x14ac:dyDescent="0.25">
      <c r="A103" s="65"/>
      <c r="B103" s="196" t="s">
        <v>115</v>
      </c>
      <c r="C103" s="197">
        <f>SUM(C99:C102)</f>
        <v>0</v>
      </c>
      <c r="D103" s="197">
        <f t="shared" ref="D103:O103" si="16">SUM(D99:D102)</f>
        <v>0</v>
      </c>
      <c r="E103" s="197">
        <f t="shared" si="16"/>
        <v>0</v>
      </c>
      <c r="F103" s="197">
        <f t="shared" si="16"/>
        <v>0</v>
      </c>
      <c r="G103" s="197">
        <f t="shared" si="16"/>
        <v>0</v>
      </c>
      <c r="H103" s="197">
        <f t="shared" si="16"/>
        <v>0</v>
      </c>
      <c r="I103" s="197">
        <f t="shared" si="16"/>
        <v>0</v>
      </c>
      <c r="J103" s="197">
        <f t="shared" si="16"/>
        <v>0</v>
      </c>
      <c r="K103" s="197">
        <f t="shared" si="16"/>
        <v>0</v>
      </c>
      <c r="L103" s="197">
        <f t="shared" si="16"/>
        <v>0</v>
      </c>
      <c r="M103" s="197">
        <f t="shared" si="16"/>
        <v>0</v>
      </c>
      <c r="N103" s="197">
        <f t="shared" si="16"/>
        <v>0</v>
      </c>
      <c r="O103" s="197">
        <f t="shared" si="16"/>
        <v>0</v>
      </c>
      <c r="P103" s="198" t="s">
        <v>116</v>
      </c>
    </row>
    <row r="104" spans="1:16" x14ac:dyDescent="0.25"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325">
        <v>0.2</v>
      </c>
    </row>
    <row r="105" spans="1:16" s="186" customFormat="1" ht="12.75" customHeight="1" thickBot="1" x14ac:dyDescent="0.3">
      <c r="A105" s="187" t="s">
        <v>117</v>
      </c>
      <c r="B105" s="187"/>
      <c r="C105" s="187"/>
      <c r="D105" s="187"/>
      <c r="E105" s="187"/>
      <c r="F105" s="187"/>
      <c r="G105" s="125"/>
      <c r="H105" s="125"/>
      <c r="I105" s="94"/>
      <c r="J105" s="324"/>
      <c r="K105" s="324"/>
      <c r="L105" s="324"/>
      <c r="M105" s="324"/>
      <c r="N105" s="324"/>
      <c r="O105" s="324"/>
      <c r="P105" s="324"/>
    </row>
    <row r="106" spans="1:16" ht="26.4" x14ac:dyDescent="0.25">
      <c r="A106" s="188" t="s">
        <v>48</v>
      </c>
      <c r="B106" s="199" t="s">
        <v>102</v>
      </c>
      <c r="C106" s="166" t="s">
        <v>50</v>
      </c>
      <c r="D106" s="166" t="s">
        <v>51</v>
      </c>
      <c r="E106" s="166" t="s">
        <v>52</v>
      </c>
      <c r="F106" s="114" t="s">
        <v>53</v>
      </c>
      <c r="G106" s="166" t="s">
        <v>50</v>
      </c>
      <c r="H106" s="166" t="s">
        <v>51</v>
      </c>
      <c r="I106" s="166" t="s">
        <v>52</v>
      </c>
      <c r="J106" s="114" t="s">
        <v>54</v>
      </c>
      <c r="K106" s="166" t="s">
        <v>50</v>
      </c>
      <c r="L106" s="166" t="s">
        <v>51</v>
      </c>
      <c r="M106" s="166" t="s">
        <v>52</v>
      </c>
      <c r="N106" s="114" t="s">
        <v>55</v>
      </c>
      <c r="O106" s="167" t="s">
        <v>56</v>
      </c>
      <c r="P106" s="94"/>
    </row>
    <row r="107" spans="1:16" ht="13.8" x14ac:dyDescent="0.3">
      <c r="A107" s="169"/>
      <c r="B107" s="170"/>
      <c r="C107" s="171"/>
      <c r="D107" s="171"/>
      <c r="E107" s="171"/>
      <c r="F107" s="171"/>
      <c r="G107" s="323"/>
      <c r="H107" s="323"/>
      <c r="I107" s="323"/>
      <c r="J107" s="171"/>
      <c r="K107" s="323"/>
      <c r="L107" s="323"/>
      <c r="M107" s="323"/>
      <c r="N107" s="171"/>
      <c r="O107" s="172"/>
      <c r="P107" s="94"/>
    </row>
    <row r="108" spans="1:16" x14ac:dyDescent="0.25">
      <c r="A108" s="173"/>
      <c r="B108" s="200"/>
      <c r="C108" s="122"/>
      <c r="D108" s="122"/>
      <c r="E108" s="123"/>
      <c r="F108" s="317">
        <f>SUM(C108:E108)</f>
        <v>0</v>
      </c>
      <c r="G108" s="122"/>
      <c r="H108" s="122"/>
      <c r="I108" s="123"/>
      <c r="J108" s="317">
        <f>SUM(G108:I108)</f>
        <v>0</v>
      </c>
      <c r="K108" s="122"/>
      <c r="L108" s="122"/>
      <c r="M108" s="123"/>
      <c r="N108" s="317">
        <f>SUM(K108:M108)</f>
        <v>0</v>
      </c>
      <c r="O108" s="83">
        <f>+F108+J108+N108</f>
        <v>0</v>
      </c>
      <c r="P108" s="94"/>
    </row>
    <row r="109" spans="1:16" x14ac:dyDescent="0.25">
      <c r="A109" s="173"/>
      <c r="B109" s="200"/>
      <c r="C109" s="122"/>
      <c r="D109" s="122"/>
      <c r="E109" s="123"/>
      <c r="F109" s="317">
        <f>SUM(C109:E109)</f>
        <v>0</v>
      </c>
      <c r="G109" s="122"/>
      <c r="H109" s="122"/>
      <c r="I109" s="123"/>
      <c r="J109" s="317">
        <f>SUM(G109:I109)</f>
        <v>0</v>
      </c>
      <c r="K109" s="122"/>
      <c r="L109" s="122"/>
      <c r="M109" s="123"/>
      <c r="N109" s="317">
        <f>SUM(K109:M109)</f>
        <v>0</v>
      </c>
      <c r="O109" s="83">
        <f>+F109+J109+N109</f>
        <v>0</v>
      </c>
      <c r="P109" s="94"/>
    </row>
    <row r="110" spans="1:16" x14ac:dyDescent="0.25">
      <c r="A110" s="173"/>
      <c r="B110" s="200"/>
      <c r="C110" s="122"/>
      <c r="D110" s="122"/>
      <c r="E110" s="123"/>
      <c r="F110" s="317">
        <f>SUM(C110:E110)</f>
        <v>0</v>
      </c>
      <c r="G110" s="122"/>
      <c r="H110" s="122"/>
      <c r="I110" s="123"/>
      <c r="J110" s="317">
        <f>SUM(G110:I110)</f>
        <v>0</v>
      </c>
      <c r="K110" s="122"/>
      <c r="L110" s="122"/>
      <c r="M110" s="123"/>
      <c r="N110" s="317">
        <f>SUM(K110:M110)</f>
        <v>0</v>
      </c>
      <c r="O110" s="83">
        <f>+F110+J110+N110</f>
        <v>0</v>
      </c>
      <c r="P110" s="94"/>
    </row>
    <row r="111" spans="1:16" x14ac:dyDescent="0.25">
      <c r="A111" s="173"/>
      <c r="B111" s="200"/>
      <c r="C111" s="122"/>
      <c r="D111" s="122"/>
      <c r="E111" s="123"/>
      <c r="F111" s="317">
        <f>SUM(C111:E111)</f>
        <v>0</v>
      </c>
      <c r="G111" s="122"/>
      <c r="H111" s="122"/>
      <c r="I111" s="123"/>
      <c r="J111" s="317">
        <f>SUM(G111:I111)</f>
        <v>0</v>
      </c>
      <c r="K111" s="122"/>
      <c r="L111" s="122"/>
      <c r="M111" s="123"/>
      <c r="N111" s="317">
        <f>SUM(K111:M111)</f>
        <v>0</v>
      </c>
      <c r="O111" s="83">
        <f>+F111+J111+N111</f>
        <v>0</v>
      </c>
      <c r="P111" s="94"/>
    </row>
    <row r="112" spans="1:16" x14ac:dyDescent="0.25">
      <c r="A112" s="201"/>
      <c r="B112" s="127" t="s">
        <v>118</v>
      </c>
      <c r="C112" s="128">
        <f t="shared" ref="C112:O112" si="17">SUM(C108:C111)</f>
        <v>0</v>
      </c>
      <c r="D112" s="128">
        <f t="shared" si="17"/>
        <v>0</v>
      </c>
      <c r="E112" s="128">
        <f t="shared" si="17"/>
        <v>0</v>
      </c>
      <c r="F112" s="128">
        <f t="shared" si="17"/>
        <v>0</v>
      </c>
      <c r="G112" s="128">
        <f t="shared" si="17"/>
        <v>0</v>
      </c>
      <c r="H112" s="128">
        <f t="shared" si="17"/>
        <v>0</v>
      </c>
      <c r="I112" s="128">
        <f t="shared" si="17"/>
        <v>0</v>
      </c>
      <c r="J112" s="128">
        <f t="shared" si="17"/>
        <v>0</v>
      </c>
      <c r="K112" s="128">
        <f t="shared" si="17"/>
        <v>0</v>
      </c>
      <c r="L112" s="128">
        <f t="shared" si="17"/>
        <v>0</v>
      </c>
      <c r="M112" s="128">
        <f t="shared" si="17"/>
        <v>0</v>
      </c>
      <c r="N112" s="128">
        <f t="shared" si="17"/>
        <v>0</v>
      </c>
      <c r="O112" s="128">
        <f t="shared" si="17"/>
        <v>0</v>
      </c>
      <c r="P112" s="94"/>
    </row>
    <row r="113" spans="1:16" x14ac:dyDescent="0.25"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</row>
    <row r="114" spans="1:16" x14ac:dyDescent="0.25">
      <c r="A114" s="127" t="s">
        <v>119</v>
      </c>
      <c r="B114" s="201"/>
      <c r="C114" s="326">
        <f>+C112+C103+C89+C70</f>
        <v>0</v>
      </c>
      <c r="D114" s="326">
        <f t="shared" ref="D114:O114" si="18">+D112+D103+D89+D70</f>
        <v>0</v>
      </c>
      <c r="E114" s="326">
        <f t="shared" si="18"/>
        <v>0</v>
      </c>
      <c r="F114" s="326">
        <f t="shared" si="18"/>
        <v>0</v>
      </c>
      <c r="G114" s="326">
        <f t="shared" si="18"/>
        <v>0</v>
      </c>
      <c r="H114" s="326">
        <f t="shared" si="18"/>
        <v>0</v>
      </c>
      <c r="I114" s="326">
        <f t="shared" si="18"/>
        <v>0</v>
      </c>
      <c r="J114" s="326">
        <f t="shared" si="18"/>
        <v>0</v>
      </c>
      <c r="K114" s="326">
        <f t="shared" si="18"/>
        <v>0</v>
      </c>
      <c r="L114" s="326">
        <f t="shared" si="18"/>
        <v>0</v>
      </c>
      <c r="M114" s="326">
        <f t="shared" si="18"/>
        <v>0</v>
      </c>
      <c r="N114" s="326">
        <f t="shared" si="18"/>
        <v>0</v>
      </c>
      <c r="O114" s="326">
        <f t="shared" si="18"/>
        <v>0</v>
      </c>
      <c r="P114" s="94"/>
    </row>
    <row r="115" spans="1:16" x14ac:dyDescent="0.25">
      <c r="A115" s="67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</row>
    <row r="116" spans="1:16" x14ac:dyDescent="0.25">
      <c r="A116" s="187" t="s">
        <v>120</v>
      </c>
      <c r="B116" s="187"/>
      <c r="C116" s="187"/>
      <c r="D116" s="187"/>
      <c r="E116" s="187"/>
      <c r="F116" s="187"/>
      <c r="G116" s="125"/>
      <c r="H116" s="125"/>
      <c r="I116" s="94"/>
      <c r="J116" s="94"/>
      <c r="K116" s="94"/>
      <c r="L116" s="94"/>
      <c r="M116" s="94"/>
      <c r="N116" s="94"/>
      <c r="O116" s="94"/>
      <c r="P116" s="94"/>
    </row>
    <row r="117" spans="1:16" ht="26.4" x14ac:dyDescent="0.25">
      <c r="A117" s="53" t="s">
        <v>48</v>
      </c>
      <c r="B117" s="73" t="s">
        <v>102</v>
      </c>
      <c r="C117" s="74" t="s">
        <v>50</v>
      </c>
      <c r="D117" s="74" t="s">
        <v>51</v>
      </c>
      <c r="E117" s="74" t="s">
        <v>52</v>
      </c>
      <c r="F117" s="202" t="s">
        <v>53</v>
      </c>
      <c r="G117" s="74" t="s">
        <v>50</v>
      </c>
      <c r="H117" s="74" t="s">
        <v>51</v>
      </c>
      <c r="I117" s="74" t="s">
        <v>52</v>
      </c>
      <c r="J117" s="202" t="s">
        <v>54</v>
      </c>
      <c r="K117" s="74" t="s">
        <v>50</v>
      </c>
      <c r="L117" s="74" t="s">
        <v>51</v>
      </c>
      <c r="M117" s="74" t="s">
        <v>52</v>
      </c>
      <c r="N117" s="202" t="s">
        <v>55</v>
      </c>
      <c r="O117" s="76" t="s">
        <v>56</v>
      </c>
      <c r="P117" s="94"/>
    </row>
    <row r="118" spans="1:16" ht="13.8" x14ac:dyDescent="0.3">
      <c r="A118" s="203"/>
      <c r="B118" s="310" t="s">
        <v>121</v>
      </c>
      <c r="C118" s="171"/>
      <c r="D118" s="171"/>
      <c r="E118" s="171"/>
      <c r="F118" s="171"/>
      <c r="G118" s="323"/>
      <c r="H118" s="323"/>
      <c r="I118" s="323"/>
      <c r="J118" s="171"/>
      <c r="K118" s="323"/>
      <c r="L118" s="323"/>
      <c r="M118" s="323"/>
      <c r="N118" s="171"/>
      <c r="O118" s="205"/>
      <c r="P118" s="94"/>
    </row>
    <row r="119" spans="1:16" x14ac:dyDescent="0.25">
      <c r="A119" s="57"/>
      <c r="B119" s="134"/>
      <c r="C119" s="122"/>
      <c r="D119" s="122"/>
      <c r="E119" s="122"/>
      <c r="F119" s="317">
        <f>SUM(C119:E119)</f>
        <v>0</v>
      </c>
      <c r="G119" s="122"/>
      <c r="H119" s="122"/>
      <c r="I119" s="122"/>
      <c r="J119" s="317">
        <f>SUM(G119:I119)</f>
        <v>0</v>
      </c>
      <c r="K119" s="122"/>
      <c r="L119" s="122"/>
      <c r="M119" s="122"/>
      <c r="N119" s="317">
        <f>SUM(K119:M119)</f>
        <v>0</v>
      </c>
      <c r="O119" s="206">
        <f>+F119+J119+N119</f>
        <v>0</v>
      </c>
      <c r="P119" s="94"/>
    </row>
    <row r="120" spans="1:16" x14ac:dyDescent="0.25">
      <c r="A120" s="57"/>
      <c r="B120" s="134"/>
      <c r="C120" s="122"/>
      <c r="D120" s="122"/>
      <c r="E120" s="122"/>
      <c r="F120" s="317">
        <f>SUM(C120:E120)</f>
        <v>0</v>
      </c>
      <c r="G120" s="122"/>
      <c r="H120" s="122"/>
      <c r="I120" s="122"/>
      <c r="J120" s="317">
        <f>SUM(G120:I120)</f>
        <v>0</v>
      </c>
      <c r="K120" s="122"/>
      <c r="L120" s="122"/>
      <c r="M120" s="122"/>
      <c r="N120" s="317">
        <f>SUM(K120:M120)</f>
        <v>0</v>
      </c>
      <c r="O120" s="206">
        <f>+F120+J120+N120</f>
        <v>0</v>
      </c>
      <c r="P120" s="94"/>
    </row>
    <row r="121" spans="1:16" x14ac:dyDescent="0.25">
      <c r="A121" s="57"/>
      <c r="B121" s="134"/>
      <c r="C121" s="122"/>
      <c r="D121" s="122"/>
      <c r="E121" s="122"/>
      <c r="F121" s="317">
        <f>SUM(C121:E121)</f>
        <v>0</v>
      </c>
      <c r="G121" s="122"/>
      <c r="H121" s="122"/>
      <c r="I121" s="122"/>
      <c r="J121" s="317">
        <f>SUM(G121:I121)</f>
        <v>0</v>
      </c>
      <c r="K121" s="122"/>
      <c r="L121" s="122"/>
      <c r="M121" s="122"/>
      <c r="N121" s="317">
        <f>SUM(K121:M121)</f>
        <v>0</v>
      </c>
      <c r="O121" s="206">
        <f>+F121+J121+N121</f>
        <v>0</v>
      </c>
      <c r="P121" s="94"/>
    </row>
    <row r="122" spans="1:16" x14ac:dyDescent="0.25">
      <c r="A122" s="207" t="s">
        <v>48</v>
      </c>
      <c r="B122" s="177" t="s">
        <v>122</v>
      </c>
      <c r="C122" s="178">
        <f>SUM(C119:C121)</f>
        <v>0</v>
      </c>
      <c r="D122" s="178">
        <f t="shared" ref="D122:O122" si="19">SUM(D119:D121)</f>
        <v>0</v>
      </c>
      <c r="E122" s="178">
        <f t="shared" si="19"/>
        <v>0</v>
      </c>
      <c r="F122" s="178">
        <f t="shared" si="19"/>
        <v>0</v>
      </c>
      <c r="G122" s="178">
        <f t="shared" si="19"/>
        <v>0</v>
      </c>
      <c r="H122" s="178">
        <f t="shared" si="19"/>
        <v>0</v>
      </c>
      <c r="I122" s="178">
        <f t="shared" si="19"/>
        <v>0</v>
      </c>
      <c r="J122" s="178">
        <f t="shared" si="19"/>
        <v>0</v>
      </c>
      <c r="K122" s="178">
        <f t="shared" si="19"/>
        <v>0</v>
      </c>
      <c r="L122" s="178">
        <f t="shared" si="19"/>
        <v>0</v>
      </c>
      <c r="M122" s="178">
        <f t="shared" si="19"/>
        <v>0</v>
      </c>
      <c r="N122" s="178">
        <f t="shared" si="19"/>
        <v>0</v>
      </c>
      <c r="O122" s="178">
        <f t="shared" si="19"/>
        <v>0</v>
      </c>
      <c r="P122" s="94"/>
    </row>
    <row r="123" spans="1:16" ht="13.8" x14ac:dyDescent="0.3">
      <c r="A123" s="203"/>
      <c r="B123" s="204" t="s">
        <v>123</v>
      </c>
      <c r="C123" s="171"/>
      <c r="D123" s="171"/>
      <c r="E123" s="171"/>
      <c r="F123" s="171"/>
      <c r="G123" s="323"/>
      <c r="H123" s="323"/>
      <c r="I123" s="323"/>
      <c r="J123" s="171"/>
      <c r="K123" s="323"/>
      <c r="L123" s="323"/>
      <c r="M123" s="323"/>
      <c r="N123" s="171"/>
      <c r="O123" s="205"/>
      <c r="P123" s="94"/>
    </row>
    <row r="124" spans="1:16" x14ac:dyDescent="0.25">
      <c r="A124" s="57"/>
      <c r="B124" s="134"/>
      <c r="C124" s="122"/>
      <c r="D124" s="122"/>
      <c r="E124" s="122"/>
      <c r="F124" s="317">
        <f>SUM(C124:E124)</f>
        <v>0</v>
      </c>
      <c r="G124" s="122"/>
      <c r="H124" s="122"/>
      <c r="I124" s="122"/>
      <c r="J124" s="317">
        <f>SUM(G124:I124)</f>
        <v>0</v>
      </c>
      <c r="K124" s="122"/>
      <c r="L124" s="122"/>
      <c r="M124" s="122"/>
      <c r="N124" s="317">
        <f>SUM(K124:M124)</f>
        <v>0</v>
      </c>
      <c r="O124" s="206">
        <f>+F124+J124+N124</f>
        <v>0</v>
      </c>
      <c r="P124" s="94"/>
    </row>
    <row r="125" spans="1:16" x14ac:dyDescent="0.25">
      <c r="A125" s="57"/>
      <c r="B125" s="134"/>
      <c r="C125" s="122"/>
      <c r="D125" s="122"/>
      <c r="E125" s="122"/>
      <c r="F125" s="317">
        <f>SUM(C125:E125)</f>
        <v>0</v>
      </c>
      <c r="G125" s="122"/>
      <c r="H125" s="122"/>
      <c r="I125" s="122"/>
      <c r="J125" s="317">
        <f>SUM(G125:I125)</f>
        <v>0</v>
      </c>
      <c r="K125" s="122"/>
      <c r="L125" s="122"/>
      <c r="M125" s="122"/>
      <c r="N125" s="317">
        <f>SUM(K125:M125)</f>
        <v>0</v>
      </c>
      <c r="O125" s="206">
        <f>+F125+J125+N125</f>
        <v>0</v>
      </c>
      <c r="P125" s="94"/>
    </row>
    <row r="126" spans="1:16" x14ac:dyDescent="0.25">
      <c r="A126" s="57"/>
      <c r="B126" s="134"/>
      <c r="C126" s="122"/>
      <c r="D126" s="122"/>
      <c r="E126" s="122"/>
      <c r="F126" s="317">
        <f>SUM(C126:E126)</f>
        <v>0</v>
      </c>
      <c r="G126" s="122"/>
      <c r="H126" s="122"/>
      <c r="I126" s="122"/>
      <c r="J126" s="317">
        <f>SUM(G126:I126)</f>
        <v>0</v>
      </c>
      <c r="K126" s="122"/>
      <c r="L126" s="122"/>
      <c r="M126" s="122"/>
      <c r="N126" s="317">
        <f>SUM(K126:M126)</f>
        <v>0</v>
      </c>
      <c r="O126" s="206">
        <f>+F126+J126+N126</f>
        <v>0</v>
      </c>
      <c r="P126" s="94"/>
    </row>
    <row r="127" spans="1:16" x14ac:dyDescent="0.25">
      <c r="A127" s="57"/>
      <c r="B127" s="177" t="s">
        <v>124</v>
      </c>
      <c r="C127" s="178">
        <f>SUM(C124:C126)</f>
        <v>0</v>
      </c>
      <c r="D127" s="178">
        <f t="shared" ref="D127:O127" si="20">SUM(D124:D126)</f>
        <v>0</v>
      </c>
      <c r="E127" s="178">
        <f t="shared" si="20"/>
        <v>0</v>
      </c>
      <c r="F127" s="178">
        <f t="shared" si="20"/>
        <v>0</v>
      </c>
      <c r="G127" s="178">
        <f t="shared" si="20"/>
        <v>0</v>
      </c>
      <c r="H127" s="178">
        <f t="shared" si="20"/>
        <v>0</v>
      </c>
      <c r="I127" s="178">
        <f t="shared" si="20"/>
        <v>0</v>
      </c>
      <c r="J127" s="178">
        <f t="shared" si="20"/>
        <v>0</v>
      </c>
      <c r="K127" s="178">
        <f t="shared" si="20"/>
        <v>0</v>
      </c>
      <c r="L127" s="178">
        <f t="shared" si="20"/>
        <v>0</v>
      </c>
      <c r="M127" s="178">
        <f t="shared" si="20"/>
        <v>0</v>
      </c>
      <c r="N127" s="178">
        <f t="shared" si="20"/>
        <v>0</v>
      </c>
      <c r="O127" s="178">
        <f t="shared" si="20"/>
        <v>0</v>
      </c>
      <c r="P127" s="94"/>
    </row>
    <row r="128" spans="1:16" ht="13.8" x14ac:dyDescent="0.3">
      <c r="A128" s="203"/>
      <c r="B128" s="208"/>
      <c r="C128" s="171"/>
      <c r="D128" s="171"/>
      <c r="E128" s="171"/>
      <c r="F128" s="171"/>
      <c r="G128" s="323"/>
      <c r="H128" s="323"/>
      <c r="I128" s="323"/>
      <c r="J128" s="171"/>
      <c r="K128" s="323"/>
      <c r="L128" s="323"/>
      <c r="M128" s="323"/>
      <c r="N128" s="171"/>
      <c r="O128" s="205"/>
      <c r="P128" s="94"/>
    </row>
    <row r="129" spans="1:17" ht="14.4" x14ac:dyDescent="0.3">
      <c r="A129" s="209"/>
      <c r="B129" s="209" t="s">
        <v>125</v>
      </c>
      <c r="C129" s="210">
        <f>+C122+C127</f>
        <v>0</v>
      </c>
      <c r="D129" s="210">
        <f t="shared" ref="D129:O129" si="21">+D127+D122</f>
        <v>0</v>
      </c>
      <c r="E129" s="210">
        <f t="shared" si="21"/>
        <v>0</v>
      </c>
      <c r="F129" s="210">
        <f t="shared" si="21"/>
        <v>0</v>
      </c>
      <c r="G129" s="210">
        <f t="shared" si="21"/>
        <v>0</v>
      </c>
      <c r="H129" s="210">
        <f>+H127+H122</f>
        <v>0</v>
      </c>
      <c r="I129" s="210">
        <f t="shared" si="21"/>
        <v>0</v>
      </c>
      <c r="J129" s="210">
        <f t="shared" si="21"/>
        <v>0</v>
      </c>
      <c r="K129" s="210">
        <f t="shared" si="21"/>
        <v>0</v>
      </c>
      <c r="L129" s="210">
        <f t="shared" si="21"/>
        <v>0</v>
      </c>
      <c r="M129" s="210">
        <f t="shared" si="21"/>
        <v>0</v>
      </c>
      <c r="N129" s="210">
        <f t="shared" si="21"/>
        <v>0</v>
      </c>
      <c r="O129" s="210">
        <f t="shared" si="21"/>
        <v>0</v>
      </c>
      <c r="P129" s="327"/>
      <c r="Q129" s="211"/>
    </row>
    <row r="130" spans="1:17" x14ac:dyDescent="0.25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94"/>
    </row>
    <row r="131" spans="1:17" ht="15.75" customHeight="1" x14ac:dyDescent="0.25">
      <c r="A131" s="212" t="s">
        <v>126</v>
      </c>
      <c r="B131" s="213"/>
      <c r="C131" s="328">
        <f>+C114+C129</f>
        <v>0</v>
      </c>
      <c r="D131" s="328">
        <f t="shared" ref="D131:O131" si="22">+D114+D129</f>
        <v>0</v>
      </c>
      <c r="E131" s="328">
        <f t="shared" si="22"/>
        <v>0</v>
      </c>
      <c r="F131" s="328">
        <f t="shared" si="22"/>
        <v>0</v>
      </c>
      <c r="G131" s="328">
        <f t="shared" si="22"/>
        <v>0</v>
      </c>
      <c r="H131" s="328">
        <f t="shared" si="22"/>
        <v>0</v>
      </c>
      <c r="I131" s="328">
        <f t="shared" si="22"/>
        <v>0</v>
      </c>
      <c r="J131" s="328">
        <f t="shared" si="22"/>
        <v>0</v>
      </c>
      <c r="K131" s="328">
        <f t="shared" si="22"/>
        <v>0</v>
      </c>
      <c r="L131" s="328">
        <f t="shared" si="22"/>
        <v>0</v>
      </c>
      <c r="M131" s="328">
        <f t="shared" si="22"/>
        <v>0</v>
      </c>
      <c r="N131" s="328">
        <f t="shared" si="22"/>
        <v>0</v>
      </c>
      <c r="O131" s="328">
        <f t="shared" si="22"/>
        <v>0</v>
      </c>
      <c r="P131" s="94"/>
    </row>
    <row r="132" spans="1:17" x14ac:dyDescent="0.25"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</row>
    <row r="133" spans="1:17" ht="12.75" customHeight="1" x14ac:dyDescent="0.25">
      <c r="A133" s="214" t="s">
        <v>127</v>
      </c>
      <c r="B133" s="215"/>
      <c r="C133" s="214"/>
      <c r="D133" s="214"/>
      <c r="E133" s="214"/>
      <c r="F133" s="149">
        <f>SUM(C133:E133)</f>
        <v>0</v>
      </c>
      <c r="G133" s="214"/>
      <c r="H133" s="214"/>
      <c r="I133" s="214"/>
      <c r="J133" s="214"/>
      <c r="K133" s="214"/>
      <c r="L133" s="214"/>
      <c r="M133" s="214"/>
      <c r="N133" s="214"/>
      <c r="O133" s="214"/>
      <c r="P133" s="94"/>
    </row>
    <row r="134" spans="1:17" x14ac:dyDescent="0.25">
      <c r="A134" s="214" t="s">
        <v>128</v>
      </c>
      <c r="B134" s="215"/>
      <c r="C134" s="214"/>
      <c r="D134" s="214"/>
      <c r="E134" s="214"/>
      <c r="F134" s="87">
        <f>SUM(C134:E134)</f>
        <v>0</v>
      </c>
      <c r="G134" s="214"/>
      <c r="H134" s="214"/>
      <c r="I134" s="214"/>
      <c r="J134" s="214"/>
      <c r="K134" s="214"/>
      <c r="L134" s="214"/>
      <c r="M134" s="214"/>
      <c r="N134" s="214"/>
      <c r="O134" s="214"/>
      <c r="P134" s="94"/>
    </row>
    <row r="135" spans="1:17" x14ac:dyDescent="0.25">
      <c r="A135" s="137" t="s">
        <v>129</v>
      </c>
      <c r="B135" s="201"/>
      <c r="C135" s="137">
        <f>+C133*C134</f>
        <v>0</v>
      </c>
      <c r="D135" s="137">
        <f t="shared" ref="D135:N135" si="23">+D133*D134</f>
        <v>0</v>
      </c>
      <c r="E135" s="137">
        <f t="shared" si="23"/>
        <v>0</v>
      </c>
      <c r="F135" s="326">
        <f>+F133*F134</f>
        <v>0</v>
      </c>
      <c r="G135" s="137">
        <f t="shared" si="23"/>
        <v>0</v>
      </c>
      <c r="H135" s="137">
        <f t="shared" si="23"/>
        <v>0</v>
      </c>
      <c r="I135" s="137">
        <f t="shared" si="23"/>
        <v>0</v>
      </c>
      <c r="J135" s="137">
        <f t="shared" si="23"/>
        <v>0</v>
      </c>
      <c r="K135" s="137">
        <f t="shared" si="23"/>
        <v>0</v>
      </c>
      <c r="L135" s="137">
        <f t="shared" si="23"/>
        <v>0</v>
      </c>
      <c r="M135" s="137">
        <f t="shared" si="23"/>
        <v>0</v>
      </c>
      <c r="N135" s="137">
        <f t="shared" si="23"/>
        <v>0</v>
      </c>
      <c r="O135" s="137">
        <f>SUM(C135:N135)</f>
        <v>0</v>
      </c>
      <c r="P135" s="94"/>
    </row>
    <row r="136" spans="1:17" s="216" customFormat="1" x14ac:dyDescent="0.25">
      <c r="B136" s="216" t="s">
        <v>130</v>
      </c>
      <c r="C136" s="217">
        <f>+C135-C131</f>
        <v>0</v>
      </c>
      <c r="D136" s="217">
        <f t="shared" ref="D136:N136" si="24">+D135-D131</f>
        <v>0</v>
      </c>
      <c r="E136" s="217">
        <f t="shared" si="24"/>
        <v>0</v>
      </c>
      <c r="F136" s="217">
        <f t="shared" si="24"/>
        <v>0</v>
      </c>
      <c r="G136" s="217">
        <f t="shared" si="24"/>
        <v>0</v>
      </c>
      <c r="H136" s="217">
        <f t="shared" si="24"/>
        <v>0</v>
      </c>
      <c r="I136" s="217">
        <f t="shared" si="24"/>
        <v>0</v>
      </c>
      <c r="J136" s="217">
        <f t="shared" si="24"/>
        <v>0</v>
      </c>
      <c r="K136" s="217">
        <f t="shared" si="24"/>
        <v>0</v>
      </c>
      <c r="L136" s="217">
        <f t="shared" si="24"/>
        <v>0</v>
      </c>
      <c r="M136" s="217">
        <f t="shared" si="24"/>
        <v>0</v>
      </c>
      <c r="N136" s="217">
        <f t="shared" si="24"/>
        <v>0</v>
      </c>
      <c r="O136" s="217">
        <f>+O135-O131</f>
        <v>0</v>
      </c>
    </row>
    <row r="137" spans="1:17" x14ac:dyDescent="0.25"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</row>
  </sheetData>
  <mergeCells count="9">
    <mergeCell ref="C72:F72"/>
    <mergeCell ref="G72:J72"/>
    <mergeCell ref="K72:N72"/>
    <mergeCell ref="A1:B2"/>
    <mergeCell ref="C1:O2"/>
    <mergeCell ref="C3:O3"/>
    <mergeCell ref="C5:F5"/>
    <mergeCell ref="G5:J5"/>
    <mergeCell ref="K5:N5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56" orientation="landscape" cellComments="asDisplayed" r:id="rId1"/>
  <headerFooter alignWithMargins="0"/>
  <rowBreaks count="3" manualBreakCount="3">
    <brk id="50" max="14" man="1"/>
    <brk id="70" max="16383" man="1"/>
    <brk id="114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I34"/>
  <sheetViews>
    <sheetView topLeftCell="A13" zoomScaleNormal="100" workbookViewId="0">
      <selection activeCell="E21" sqref="E21"/>
    </sheetView>
  </sheetViews>
  <sheetFormatPr defaultRowHeight="14.4" x14ac:dyDescent="0.3"/>
  <cols>
    <col min="1" max="1" width="5.21875" bestFit="1" customWidth="1"/>
    <col min="2" max="2" width="9.44140625" customWidth="1"/>
    <col min="3" max="3" width="16.77734375" customWidth="1"/>
    <col min="4" max="4" width="22.21875" customWidth="1"/>
    <col min="5" max="6" width="17" customWidth="1"/>
    <col min="7" max="7" width="14.21875" style="18" customWidth="1"/>
    <col min="8" max="8" width="17" customWidth="1"/>
    <col min="9" max="9" width="13.21875" customWidth="1"/>
  </cols>
  <sheetData>
    <row r="1" spans="1:9" x14ac:dyDescent="0.3">
      <c r="A1" t="s">
        <v>131</v>
      </c>
    </row>
    <row r="2" spans="1:9" x14ac:dyDescent="0.3">
      <c r="A2" t="s">
        <v>132</v>
      </c>
    </row>
    <row r="3" spans="1:9" x14ac:dyDescent="0.3">
      <c r="A3" t="s">
        <v>133</v>
      </c>
    </row>
    <row r="4" spans="1:9" x14ac:dyDescent="0.3">
      <c r="B4" s="9"/>
      <c r="C4" s="9"/>
    </row>
    <row r="5" spans="1:9" x14ac:dyDescent="0.3">
      <c r="B5" s="627" t="s">
        <v>134</v>
      </c>
      <c r="C5" s="628"/>
      <c r="D5" s="628"/>
      <c r="E5" s="628"/>
      <c r="F5" s="628"/>
      <c r="G5" s="628"/>
      <c r="H5" s="628"/>
      <c r="I5" s="629"/>
    </row>
    <row r="6" spans="1:9" x14ac:dyDescent="0.3">
      <c r="B6" s="9"/>
      <c r="C6" s="9"/>
      <c r="G6" s="630" t="s">
        <v>135</v>
      </c>
      <c r="H6" s="631"/>
      <c r="I6" s="17"/>
    </row>
    <row r="7" spans="1:9" ht="39.75" customHeight="1" x14ac:dyDescent="0.3">
      <c r="A7" s="12" t="s">
        <v>8</v>
      </c>
      <c r="B7" s="13" t="s">
        <v>136</v>
      </c>
      <c r="C7" s="13" t="s">
        <v>137</v>
      </c>
      <c r="D7" s="13" t="s">
        <v>138</v>
      </c>
      <c r="E7" s="11" t="s">
        <v>139</v>
      </c>
      <c r="F7" s="11" t="s">
        <v>140</v>
      </c>
      <c r="G7" s="19" t="s">
        <v>141</v>
      </c>
      <c r="H7" s="11" t="s">
        <v>142</v>
      </c>
      <c r="I7" s="14" t="s">
        <v>143</v>
      </c>
    </row>
    <row r="8" spans="1:9" x14ac:dyDescent="0.3">
      <c r="A8" s="2"/>
      <c r="B8" s="7"/>
      <c r="C8" s="3"/>
      <c r="D8" s="2"/>
      <c r="E8" s="2"/>
      <c r="F8" s="2"/>
      <c r="G8" s="6"/>
      <c r="H8" s="2"/>
      <c r="I8" s="2"/>
    </row>
    <row r="9" spans="1:9" x14ac:dyDescent="0.3">
      <c r="A9" s="2"/>
      <c r="B9" s="7"/>
      <c r="C9" s="2"/>
      <c r="D9" s="2"/>
      <c r="E9" s="2"/>
      <c r="F9" s="2"/>
      <c r="G9" s="6"/>
      <c r="H9" s="2"/>
      <c r="I9" s="2"/>
    </row>
    <row r="10" spans="1:9" x14ac:dyDescent="0.3">
      <c r="A10" s="2"/>
      <c r="B10" s="7"/>
      <c r="C10" s="2"/>
      <c r="D10" s="2"/>
      <c r="E10" s="2"/>
      <c r="F10" s="2"/>
      <c r="G10" s="6"/>
      <c r="H10" s="2"/>
      <c r="I10" s="2"/>
    </row>
    <row r="11" spans="1:9" x14ac:dyDescent="0.3">
      <c r="A11" s="2"/>
      <c r="B11" s="7"/>
      <c r="C11" s="2"/>
      <c r="D11" s="2"/>
      <c r="E11" s="2"/>
      <c r="F11" s="2"/>
      <c r="G11" s="6"/>
      <c r="H11" s="2"/>
      <c r="I11" s="2"/>
    </row>
    <row r="12" spans="1:9" x14ac:dyDescent="0.3">
      <c r="A12" s="2"/>
      <c r="B12" s="7"/>
      <c r="C12" s="2"/>
      <c r="D12" s="2"/>
      <c r="E12" s="2"/>
      <c r="F12" s="2"/>
      <c r="G12" s="6"/>
      <c r="H12" s="2"/>
      <c r="I12" s="2"/>
    </row>
    <row r="13" spans="1:9" x14ac:dyDescent="0.3">
      <c r="A13" s="2"/>
      <c r="B13" s="7"/>
      <c r="C13" s="2"/>
      <c r="D13" s="2"/>
      <c r="E13" s="2"/>
      <c r="F13" s="2"/>
      <c r="G13" s="6"/>
      <c r="H13" s="2"/>
      <c r="I13" s="2"/>
    </row>
    <row r="14" spans="1:9" x14ac:dyDescent="0.3">
      <c r="A14" s="2"/>
      <c r="B14" s="7"/>
      <c r="C14" s="2"/>
      <c r="D14" s="2"/>
      <c r="E14" s="2"/>
      <c r="F14" s="2"/>
      <c r="G14" s="6"/>
      <c r="H14" s="2"/>
      <c r="I14" s="2"/>
    </row>
    <row r="15" spans="1:9" x14ac:dyDescent="0.3">
      <c r="A15" s="2"/>
      <c r="B15" s="7"/>
      <c r="C15" s="2"/>
      <c r="D15" s="2"/>
      <c r="E15" s="2"/>
      <c r="F15" s="2"/>
      <c r="G15" s="6"/>
      <c r="H15" s="2"/>
      <c r="I15" s="2"/>
    </row>
    <row r="16" spans="1:9" x14ac:dyDescent="0.3">
      <c r="A16" s="2"/>
      <c r="B16" s="7"/>
      <c r="C16" s="2"/>
      <c r="D16" s="2"/>
      <c r="E16" s="2"/>
      <c r="F16" s="2"/>
      <c r="G16" s="6"/>
      <c r="H16" s="2"/>
      <c r="I16" s="2"/>
    </row>
    <row r="17" spans="1:9" x14ac:dyDescent="0.3">
      <c r="A17" s="2"/>
      <c r="B17" s="7"/>
      <c r="C17" s="2"/>
      <c r="D17" s="2"/>
      <c r="E17" s="2"/>
      <c r="F17" s="2"/>
      <c r="G17" s="6"/>
      <c r="H17" s="2"/>
      <c r="I17" s="2"/>
    </row>
    <row r="18" spans="1:9" x14ac:dyDescent="0.3">
      <c r="A18" s="2"/>
      <c r="B18" s="7"/>
      <c r="C18" s="2"/>
      <c r="D18" s="2"/>
      <c r="E18" s="2"/>
      <c r="F18" s="2"/>
      <c r="G18" s="6"/>
      <c r="H18" s="2"/>
      <c r="I18" s="2"/>
    </row>
    <row r="19" spans="1:9" x14ac:dyDescent="0.3">
      <c r="A19" s="2"/>
      <c r="B19" s="7"/>
      <c r="C19" s="2"/>
      <c r="D19" s="2"/>
      <c r="E19" s="2"/>
      <c r="F19" s="2"/>
      <c r="G19" s="6"/>
      <c r="H19" s="2"/>
      <c r="I19" s="2"/>
    </row>
    <row r="20" spans="1:9" x14ac:dyDescent="0.3">
      <c r="A20" s="2"/>
      <c r="B20" s="7"/>
      <c r="C20" s="2"/>
      <c r="D20" s="2"/>
      <c r="E20" s="2"/>
      <c r="F20" s="2"/>
      <c r="G20" s="20"/>
      <c r="H20" s="2"/>
      <c r="I20" s="2"/>
    </row>
    <row r="21" spans="1:9" x14ac:dyDescent="0.3">
      <c r="A21" s="2"/>
      <c r="B21" s="7"/>
      <c r="C21" s="2"/>
      <c r="D21" s="2"/>
      <c r="E21" s="2"/>
      <c r="F21" s="2"/>
      <c r="G21" s="20"/>
      <c r="H21" s="2"/>
      <c r="I21" s="2"/>
    </row>
    <row r="22" spans="1:9" x14ac:dyDescent="0.3">
      <c r="A22" s="2"/>
      <c r="B22" s="7"/>
      <c r="C22" s="2"/>
      <c r="D22" s="2"/>
      <c r="E22" s="2"/>
      <c r="F22" s="2"/>
      <c r="G22" s="20"/>
      <c r="H22" s="2"/>
      <c r="I22" s="2"/>
    </row>
    <row r="23" spans="1:9" x14ac:dyDescent="0.3">
      <c r="A23" s="2"/>
      <c r="B23" s="7"/>
      <c r="C23" s="2"/>
      <c r="D23" s="2"/>
      <c r="E23" s="2"/>
      <c r="F23" s="2"/>
      <c r="G23" s="20"/>
      <c r="H23" s="2"/>
      <c r="I23" s="2"/>
    </row>
    <row r="24" spans="1:9" x14ac:dyDescent="0.3">
      <c r="A24" s="2"/>
      <c r="B24" s="7"/>
      <c r="C24" s="2"/>
      <c r="D24" s="2"/>
      <c r="E24" s="2"/>
      <c r="F24" s="2"/>
      <c r="G24" s="20"/>
      <c r="H24" s="2"/>
      <c r="I24" s="2"/>
    </row>
    <row r="25" spans="1:9" x14ac:dyDescent="0.3">
      <c r="A25" s="2"/>
      <c r="B25" s="7"/>
      <c r="C25" s="2"/>
      <c r="D25" s="2"/>
      <c r="E25" s="2"/>
      <c r="F25" s="2"/>
      <c r="G25" s="20"/>
      <c r="H25" s="2"/>
      <c r="I25" s="2"/>
    </row>
    <row r="26" spans="1:9" x14ac:dyDescent="0.3">
      <c r="A26" s="2"/>
      <c r="B26" s="7"/>
      <c r="C26" s="2"/>
      <c r="D26" s="2"/>
      <c r="E26" s="2"/>
      <c r="F26" s="2"/>
      <c r="G26" s="20"/>
      <c r="H26" s="2"/>
      <c r="I26" s="2"/>
    </row>
    <row r="27" spans="1:9" x14ac:dyDescent="0.3">
      <c r="A27" s="2"/>
      <c r="B27" s="7"/>
      <c r="C27" s="2"/>
      <c r="D27" s="2"/>
      <c r="E27" s="2"/>
      <c r="F27" s="2"/>
      <c r="G27" s="20"/>
      <c r="H27" s="2"/>
      <c r="I27" s="2"/>
    </row>
    <row r="28" spans="1:9" x14ac:dyDescent="0.3">
      <c r="A28" s="2"/>
      <c r="B28" s="7"/>
      <c r="C28" s="2"/>
      <c r="D28" s="2"/>
      <c r="E28" s="2"/>
      <c r="F28" s="2"/>
      <c r="G28" s="20"/>
      <c r="H28" s="2"/>
      <c r="I28" s="2"/>
    </row>
    <row r="29" spans="1:9" x14ac:dyDescent="0.3">
      <c r="A29" s="2"/>
      <c r="B29" s="7"/>
      <c r="C29" s="2"/>
      <c r="D29" s="2"/>
      <c r="E29" s="2"/>
      <c r="F29" s="2"/>
      <c r="G29" s="20"/>
      <c r="H29" s="2"/>
      <c r="I29" s="2"/>
    </row>
    <row r="30" spans="1:9" x14ac:dyDescent="0.3">
      <c r="A30" s="2"/>
      <c r="B30" s="7"/>
      <c r="C30" s="2"/>
      <c r="D30" s="2"/>
      <c r="E30" s="2"/>
      <c r="F30" s="2"/>
      <c r="G30" s="20"/>
      <c r="H30" s="2"/>
      <c r="I30" s="2"/>
    </row>
    <row r="31" spans="1:9" x14ac:dyDescent="0.3">
      <c r="A31" s="2"/>
      <c r="B31" s="7"/>
      <c r="C31" s="2"/>
      <c r="D31" s="2"/>
      <c r="E31" s="2"/>
      <c r="F31" s="2"/>
      <c r="G31" s="20"/>
      <c r="H31" s="2"/>
      <c r="I31" s="2"/>
    </row>
    <row r="32" spans="1:9" x14ac:dyDescent="0.3">
      <c r="A32" s="2"/>
      <c r="B32" s="7"/>
      <c r="C32" s="2"/>
      <c r="D32" s="2"/>
      <c r="E32" s="2"/>
      <c r="F32" s="2"/>
      <c r="G32" s="20"/>
      <c r="H32" s="2"/>
      <c r="I32" s="2"/>
    </row>
    <row r="33" spans="1:9" x14ac:dyDescent="0.3">
      <c r="A33" s="2"/>
      <c r="B33" s="7"/>
      <c r="C33" s="2"/>
      <c r="D33" s="2"/>
      <c r="E33" s="2"/>
      <c r="F33" s="2"/>
      <c r="G33" s="20"/>
      <c r="H33" s="2"/>
      <c r="I33" s="2"/>
    </row>
    <row r="34" spans="1:9" x14ac:dyDescent="0.3">
      <c r="A34" s="2"/>
      <c r="B34" s="2"/>
      <c r="C34" s="2"/>
      <c r="D34" s="2"/>
      <c r="E34" s="2"/>
      <c r="F34" s="2"/>
      <c r="G34" s="20"/>
      <c r="H34" s="2"/>
      <c r="I34" s="2"/>
    </row>
  </sheetData>
  <mergeCells count="2">
    <mergeCell ref="B5:I5"/>
    <mergeCell ref="G6:H6"/>
  </mergeCells>
  <pageMargins left="0.51181102362204722" right="0.51181102362204722" top="0.78740157480314965" bottom="0.78740157480314965" header="0.31496062992125984" footer="0.31496062992125984"/>
  <pageSetup paperSize="9" scale="90" orientation="landscape" cellComments="asDisplayed" r:id="rId1"/>
  <rowBreaks count="1" manualBreakCount="1">
    <brk id="34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tabSelected="1" workbookViewId="0">
      <selection activeCell="B6" sqref="B6"/>
    </sheetView>
  </sheetViews>
  <sheetFormatPr defaultRowHeight="14.4" x14ac:dyDescent="0.3"/>
  <cols>
    <col min="1" max="1" width="20.44140625" customWidth="1"/>
    <col min="2" max="2" width="79.5546875" bestFit="1" customWidth="1"/>
  </cols>
  <sheetData>
    <row r="1" spans="1:2" x14ac:dyDescent="0.3">
      <c r="A1" s="9" t="s">
        <v>309</v>
      </c>
      <c r="B1" s="569" t="s">
        <v>329</v>
      </c>
    </row>
    <row r="2" spans="1:2" x14ac:dyDescent="0.3">
      <c r="A2" s="9" t="s">
        <v>310</v>
      </c>
      <c r="B2" t="s">
        <v>330</v>
      </c>
    </row>
    <row r="3" spans="1:2" x14ac:dyDescent="0.3">
      <c r="A3" s="9" t="s">
        <v>267</v>
      </c>
      <c r="B3" s="572" t="s">
        <v>331</v>
      </c>
    </row>
    <row r="4" spans="1:2" x14ac:dyDescent="0.3">
      <c r="A4" s="9" t="s">
        <v>311</v>
      </c>
      <c r="B4" t="s">
        <v>318</v>
      </c>
    </row>
    <row r="5" spans="1:2" x14ac:dyDescent="0.3">
      <c r="A5" s="9" t="s">
        <v>312</v>
      </c>
      <c r="B5" s="571">
        <v>2026</v>
      </c>
    </row>
    <row r="6" spans="1:2" x14ac:dyDescent="0.3">
      <c r="A6" s="9" t="s">
        <v>315</v>
      </c>
      <c r="B6" s="571">
        <v>51993260549</v>
      </c>
    </row>
    <row r="7" spans="1:2" x14ac:dyDescent="0.3">
      <c r="A7" s="9" t="s">
        <v>316</v>
      </c>
      <c r="B7" s="570" t="s">
        <v>350</v>
      </c>
    </row>
    <row r="8" spans="1:2" x14ac:dyDescent="0.3">
      <c r="A8" s="9" t="s">
        <v>313</v>
      </c>
      <c r="B8" t="s">
        <v>341</v>
      </c>
    </row>
    <row r="9" spans="1:2" x14ac:dyDescent="0.3">
      <c r="A9" s="9" t="s">
        <v>314</v>
      </c>
    </row>
  </sheetData>
  <hyperlinks>
    <hyperlink ref="B7" r:id="rId1" xr:uid="{277A7C29-F74C-4C36-8996-194A83AAC9DB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W166"/>
  <sheetViews>
    <sheetView view="pageBreakPreview" topLeftCell="E137" zoomScale="102" zoomScaleNormal="100" zoomScaleSheetLayoutView="102" zoomScalePageLayoutView="90" workbookViewId="0">
      <selection activeCell="F127" sqref="F127"/>
    </sheetView>
  </sheetViews>
  <sheetFormatPr defaultRowHeight="14.4" x14ac:dyDescent="0.3"/>
  <cols>
    <col min="1" max="1" width="23" hidden="1" customWidth="1"/>
    <col min="2" max="2" width="30.21875" hidden="1" customWidth="1"/>
    <col min="3" max="3" width="11.77734375" hidden="1" customWidth="1"/>
    <col min="4" max="4" width="12.77734375" hidden="1" customWidth="1"/>
    <col min="5" max="5" width="36.21875" customWidth="1"/>
    <col min="6" max="6" width="12.21875" customWidth="1"/>
    <col min="7" max="17" width="11.77734375" customWidth="1"/>
    <col min="18" max="18" width="12.77734375" style="10" customWidth="1"/>
    <col min="19" max="19" width="9.77734375" customWidth="1"/>
    <col min="20" max="20" width="2" bestFit="1" customWidth="1"/>
    <col min="21" max="21" width="14.21875" bestFit="1" customWidth="1"/>
    <col min="23" max="23" width="10.5546875" bestFit="1" customWidth="1"/>
  </cols>
  <sheetData>
    <row r="1" spans="5:18" x14ac:dyDescent="0.3">
      <c r="E1" s="577" t="s">
        <v>131</v>
      </c>
      <c r="F1" s="638" t="str">
        <f>BASE!B1</f>
        <v>ASSOCIACAO BRASILEIRA DE PSICOPEDAGOGIA</v>
      </c>
      <c r="G1" s="638"/>
      <c r="H1" s="638"/>
      <c r="I1" s="638"/>
      <c r="J1" s="638"/>
      <c r="K1" s="638"/>
      <c r="L1" s="638"/>
      <c r="M1" s="638"/>
      <c r="N1" s="638"/>
      <c r="O1" s="638"/>
      <c r="P1" s="638"/>
      <c r="Q1" s="638"/>
      <c r="R1" s="639"/>
    </row>
    <row r="2" spans="5:18" x14ac:dyDescent="0.3">
      <c r="E2" s="578" t="s">
        <v>132</v>
      </c>
      <c r="F2" s="640" t="str">
        <f>BASE!B2</f>
        <v>45.705.282/0001-60</v>
      </c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1"/>
    </row>
    <row r="3" spans="5:18" x14ac:dyDescent="0.3">
      <c r="E3" s="578" t="s">
        <v>133</v>
      </c>
      <c r="F3" s="640" t="str">
        <f>BASE!B3</f>
        <v>R. TEODORO SAMPAIO, Nº 417, 11º ANDAR, CONJ. 11, Pinheiros, SP, CEP 05405-000</v>
      </c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1"/>
    </row>
    <row r="4" spans="5:18" x14ac:dyDescent="0.3">
      <c r="E4" s="578" t="str">
        <f>BASE!A4</f>
        <v>PRAZO</v>
      </c>
      <c r="F4" s="640" t="str">
        <f>BASE!B4</f>
        <v>12 MESES</v>
      </c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41"/>
    </row>
    <row r="5" spans="5:18" ht="15" thickBot="1" x14ac:dyDescent="0.35">
      <c r="E5" s="578" t="s">
        <v>144</v>
      </c>
      <c r="F5" s="642">
        <f>BASE!B5</f>
        <v>2026</v>
      </c>
      <c r="G5" s="642"/>
      <c r="H5" s="642"/>
      <c r="I5" s="642"/>
      <c r="J5" s="642"/>
      <c r="K5" s="642"/>
      <c r="L5" s="642"/>
      <c r="M5" s="642"/>
      <c r="N5" s="642"/>
      <c r="O5" s="642"/>
      <c r="P5" s="642"/>
      <c r="Q5" s="642"/>
      <c r="R5" s="643"/>
    </row>
    <row r="6" spans="5:18" ht="16.2" thickBot="1" x14ac:dyDescent="0.35">
      <c r="E6" s="576"/>
      <c r="F6" s="632" t="s">
        <v>145</v>
      </c>
      <c r="G6" s="633"/>
      <c r="H6" s="633"/>
      <c r="I6" s="633"/>
      <c r="J6" s="633"/>
      <c r="K6" s="633"/>
      <c r="L6" s="633"/>
      <c r="M6" s="633"/>
      <c r="N6" s="633"/>
      <c r="O6" s="633"/>
      <c r="P6" s="633"/>
      <c r="Q6" s="634"/>
    </row>
    <row r="7" spans="5:18" s="5" customFormat="1" ht="29.4" thickBot="1" x14ac:dyDescent="0.35">
      <c r="E7" s="395" t="s">
        <v>146</v>
      </c>
      <c r="F7" s="423" t="s">
        <v>147</v>
      </c>
      <c r="G7" s="423" t="s">
        <v>148</v>
      </c>
      <c r="H7" s="423" t="s">
        <v>149</v>
      </c>
      <c r="I7" s="423" t="s">
        <v>150</v>
      </c>
      <c r="J7" s="423" t="s">
        <v>151</v>
      </c>
      <c r="K7" s="423" t="s">
        <v>152</v>
      </c>
      <c r="L7" s="423" t="s">
        <v>153</v>
      </c>
      <c r="M7" s="423" t="s">
        <v>154</v>
      </c>
      <c r="N7" s="423" t="s">
        <v>155</v>
      </c>
      <c r="O7" s="423" t="s">
        <v>156</v>
      </c>
      <c r="P7" s="423" t="s">
        <v>157</v>
      </c>
      <c r="Q7" s="423" t="s">
        <v>158</v>
      </c>
      <c r="R7" s="437" t="s">
        <v>159</v>
      </c>
    </row>
    <row r="8" spans="5:18" s="5" customFormat="1" ht="15" thickBot="1" x14ac:dyDescent="0.35">
      <c r="E8" s="396" t="s">
        <v>160</v>
      </c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7"/>
      <c r="Q8" s="398"/>
      <c r="R8" s="438"/>
    </row>
    <row r="9" spans="5:18" x14ac:dyDescent="0.3">
      <c r="E9" s="551" t="s">
        <v>319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v>1</v>
      </c>
      <c r="Q9" s="7">
        <v>1</v>
      </c>
      <c r="R9" s="520">
        <f t="shared" ref="R9:R38" si="0">SUM(F9:Q9)</f>
        <v>12</v>
      </c>
    </row>
    <row r="10" spans="5:18" x14ac:dyDescent="0.3">
      <c r="E10" s="551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520">
        <f t="shared" si="0"/>
        <v>0</v>
      </c>
    </row>
    <row r="11" spans="5:18" x14ac:dyDescent="0.3">
      <c r="E11" s="55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520">
        <f t="shared" si="0"/>
        <v>0</v>
      </c>
    </row>
    <row r="12" spans="5:18" x14ac:dyDescent="0.3">
      <c r="E12" s="55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520">
        <f t="shared" si="0"/>
        <v>0</v>
      </c>
    </row>
    <row r="13" spans="5:18" ht="15" thickBot="1" x14ac:dyDescent="0.35">
      <c r="E13" s="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520">
        <f t="shared" si="0"/>
        <v>0</v>
      </c>
    </row>
    <row r="14" spans="5:18" hidden="1" x14ac:dyDescent="0.3">
      <c r="E14" s="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520">
        <f t="shared" si="0"/>
        <v>0</v>
      </c>
    </row>
    <row r="15" spans="5:18" hidden="1" x14ac:dyDescent="0.3">
      <c r="E15" s="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520">
        <f t="shared" si="0"/>
        <v>0</v>
      </c>
    </row>
    <row r="16" spans="5:18" hidden="1" x14ac:dyDescent="0.3">
      <c r="E16" s="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520">
        <f t="shared" si="0"/>
        <v>0</v>
      </c>
    </row>
    <row r="17" spans="5:18" hidden="1" x14ac:dyDescent="0.3">
      <c r="E17" s="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520">
        <f t="shared" si="0"/>
        <v>0</v>
      </c>
    </row>
    <row r="18" spans="5:18" hidden="1" x14ac:dyDescent="0.3">
      <c r="E18" s="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520">
        <f t="shared" si="0"/>
        <v>0</v>
      </c>
    </row>
    <row r="19" spans="5:18" hidden="1" x14ac:dyDescent="0.3">
      <c r="E19" s="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520">
        <f t="shared" si="0"/>
        <v>0</v>
      </c>
    </row>
    <row r="20" spans="5:18" hidden="1" x14ac:dyDescent="0.3">
      <c r="E20" s="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520">
        <f t="shared" si="0"/>
        <v>0</v>
      </c>
    </row>
    <row r="21" spans="5:18" hidden="1" x14ac:dyDescent="0.3">
      <c r="E21" s="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520">
        <f t="shared" si="0"/>
        <v>0</v>
      </c>
    </row>
    <row r="22" spans="5:18" hidden="1" x14ac:dyDescent="0.3">
      <c r="E22" s="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520">
        <f t="shared" si="0"/>
        <v>0</v>
      </c>
    </row>
    <row r="23" spans="5:18" hidden="1" x14ac:dyDescent="0.3">
      <c r="E23" s="521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520">
        <f t="shared" si="0"/>
        <v>0</v>
      </c>
    </row>
    <row r="24" spans="5:18" hidden="1" x14ac:dyDescent="0.3">
      <c r="E24" s="52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520">
        <f t="shared" si="0"/>
        <v>0</v>
      </c>
    </row>
    <row r="25" spans="5:18" hidden="1" x14ac:dyDescent="0.3">
      <c r="E25" s="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520">
        <f t="shared" si="0"/>
        <v>0</v>
      </c>
    </row>
    <row r="26" spans="5:18" hidden="1" x14ac:dyDescent="0.3">
      <c r="E26" s="52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520">
        <f t="shared" si="0"/>
        <v>0</v>
      </c>
    </row>
    <row r="27" spans="5:18" hidden="1" x14ac:dyDescent="0.3">
      <c r="E27" s="52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520">
        <f t="shared" si="0"/>
        <v>0</v>
      </c>
    </row>
    <row r="28" spans="5:18" hidden="1" x14ac:dyDescent="0.3">
      <c r="E28" s="52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520">
        <f t="shared" si="0"/>
        <v>0</v>
      </c>
    </row>
    <row r="29" spans="5:18" hidden="1" x14ac:dyDescent="0.3">
      <c r="E29" s="52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520">
        <f t="shared" si="0"/>
        <v>0</v>
      </c>
    </row>
    <row r="30" spans="5:18" hidden="1" x14ac:dyDescent="0.3">
      <c r="E30" s="52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520">
        <f t="shared" si="0"/>
        <v>0</v>
      </c>
    </row>
    <row r="31" spans="5:18" hidden="1" x14ac:dyDescent="0.3">
      <c r="E31" s="522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520">
        <f t="shared" si="0"/>
        <v>0</v>
      </c>
    </row>
    <row r="32" spans="5:18" hidden="1" x14ac:dyDescent="0.3">
      <c r="E32" s="522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520">
        <f t="shared" si="0"/>
        <v>0</v>
      </c>
    </row>
    <row r="33" spans="1:21" hidden="1" x14ac:dyDescent="0.3">
      <c r="E33" s="522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520">
        <f t="shared" si="0"/>
        <v>0</v>
      </c>
    </row>
    <row r="34" spans="1:21" hidden="1" x14ac:dyDescent="0.3">
      <c r="E34" s="522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520">
        <f t="shared" si="0"/>
        <v>0</v>
      </c>
    </row>
    <row r="35" spans="1:21" hidden="1" x14ac:dyDescent="0.3">
      <c r="E35" s="523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520">
        <f t="shared" si="0"/>
        <v>0</v>
      </c>
    </row>
    <row r="36" spans="1:21" hidden="1" x14ac:dyDescent="0.3">
      <c r="E36" s="523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520">
        <f t="shared" si="0"/>
        <v>0</v>
      </c>
    </row>
    <row r="37" spans="1:21" hidden="1" x14ac:dyDescent="0.3">
      <c r="E37" s="523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520">
        <f t="shared" si="0"/>
        <v>0</v>
      </c>
    </row>
    <row r="38" spans="1:21" ht="15" hidden="1" thickBot="1" x14ac:dyDescent="0.35">
      <c r="E38" s="523"/>
      <c r="F38" s="7"/>
      <c r="G38" s="524">
        <f t="shared" ref="G38:Q38" si="1">F38</f>
        <v>0</v>
      </c>
      <c r="H38" s="524">
        <f t="shared" si="1"/>
        <v>0</v>
      </c>
      <c r="I38" s="524">
        <f t="shared" si="1"/>
        <v>0</v>
      </c>
      <c r="J38" s="524">
        <f t="shared" si="1"/>
        <v>0</v>
      </c>
      <c r="K38" s="524">
        <f t="shared" si="1"/>
        <v>0</v>
      </c>
      <c r="L38" s="524">
        <f t="shared" si="1"/>
        <v>0</v>
      </c>
      <c r="M38" s="524">
        <f t="shared" si="1"/>
        <v>0</v>
      </c>
      <c r="N38" s="524">
        <f t="shared" si="1"/>
        <v>0</v>
      </c>
      <c r="O38" s="524">
        <f t="shared" si="1"/>
        <v>0</v>
      </c>
      <c r="P38" s="524">
        <f t="shared" si="1"/>
        <v>0</v>
      </c>
      <c r="Q38" s="524">
        <f t="shared" si="1"/>
        <v>0</v>
      </c>
      <c r="R38" s="520">
        <f t="shared" si="0"/>
        <v>0</v>
      </c>
    </row>
    <row r="39" spans="1:21" ht="15" thickBot="1" x14ac:dyDescent="0.35">
      <c r="E39" s="479" t="s">
        <v>161</v>
      </c>
      <c r="F39" s="413">
        <f t="shared" ref="F39:R39" si="2">SUM(F9:F38)</f>
        <v>1</v>
      </c>
      <c r="G39" s="413">
        <f t="shared" si="2"/>
        <v>1</v>
      </c>
      <c r="H39" s="413">
        <f t="shared" si="2"/>
        <v>1</v>
      </c>
      <c r="I39" s="413">
        <f t="shared" si="2"/>
        <v>1</v>
      </c>
      <c r="J39" s="413">
        <f t="shared" si="2"/>
        <v>1</v>
      </c>
      <c r="K39" s="413">
        <f t="shared" si="2"/>
        <v>1</v>
      </c>
      <c r="L39" s="413">
        <f t="shared" si="2"/>
        <v>1</v>
      </c>
      <c r="M39" s="413">
        <f t="shared" si="2"/>
        <v>1</v>
      </c>
      <c r="N39" s="413">
        <f t="shared" si="2"/>
        <v>1</v>
      </c>
      <c r="O39" s="413">
        <f t="shared" si="2"/>
        <v>1</v>
      </c>
      <c r="P39" s="413">
        <f t="shared" si="2"/>
        <v>1</v>
      </c>
      <c r="Q39" s="414">
        <f t="shared" si="2"/>
        <v>1</v>
      </c>
      <c r="R39" s="494">
        <f t="shared" si="2"/>
        <v>12</v>
      </c>
    </row>
    <row r="40" spans="1:21" ht="15" thickBot="1" x14ac:dyDescent="0.35">
      <c r="F40" s="1"/>
      <c r="G40" s="1"/>
      <c r="I40" s="1"/>
      <c r="M40" s="1"/>
    </row>
    <row r="41" spans="1:21" ht="16.2" thickBot="1" x14ac:dyDescent="0.35">
      <c r="E41" s="9"/>
      <c r="F41" s="632" t="s">
        <v>162</v>
      </c>
      <c r="G41" s="633"/>
      <c r="H41" s="633"/>
      <c r="I41" s="633"/>
      <c r="J41" s="633"/>
      <c r="K41" s="633"/>
      <c r="L41" s="633"/>
      <c r="M41" s="633"/>
      <c r="N41" s="633"/>
      <c r="O41" s="633"/>
      <c r="P41" s="633"/>
      <c r="Q41" s="634"/>
    </row>
    <row r="42" spans="1:21" ht="29.4" thickBot="1" x14ac:dyDescent="0.35">
      <c r="E42" s="391" t="s">
        <v>146</v>
      </c>
      <c r="F42" s="392" t="s">
        <v>147</v>
      </c>
      <c r="G42" s="392" t="s">
        <v>148</v>
      </c>
      <c r="H42" s="392" t="s">
        <v>149</v>
      </c>
      <c r="I42" s="392" t="s">
        <v>150</v>
      </c>
      <c r="J42" s="392" t="s">
        <v>151</v>
      </c>
      <c r="K42" s="392" t="s">
        <v>152</v>
      </c>
      <c r="L42" s="392" t="s">
        <v>153</v>
      </c>
      <c r="M42" s="392" t="s">
        <v>154</v>
      </c>
      <c r="N42" s="392" t="s">
        <v>155</v>
      </c>
      <c r="O42" s="392" t="s">
        <v>156</v>
      </c>
      <c r="P42" s="392" t="s">
        <v>157</v>
      </c>
      <c r="Q42" s="392" t="s">
        <v>158</v>
      </c>
      <c r="R42" s="439" t="s">
        <v>159</v>
      </c>
      <c r="S42" s="5"/>
      <c r="T42" s="5"/>
    </row>
    <row r="43" spans="1:21" ht="15" thickBot="1" x14ac:dyDescent="0.35">
      <c r="A43" s="531" t="s">
        <v>163</v>
      </c>
      <c r="B43" s="531" t="s">
        <v>164</v>
      </c>
      <c r="C43" s="531" t="s">
        <v>165</v>
      </c>
      <c r="D43" s="531" t="s">
        <v>166</v>
      </c>
      <c r="E43" s="396" t="s">
        <v>167</v>
      </c>
      <c r="F43" s="397"/>
      <c r="G43" s="397"/>
      <c r="H43" s="397"/>
      <c r="I43" s="397"/>
      <c r="J43" s="397"/>
      <c r="K43" s="397"/>
      <c r="L43" s="397"/>
      <c r="M43" s="397"/>
      <c r="N43" s="397"/>
      <c r="O43" s="397"/>
      <c r="P43" s="397"/>
      <c r="Q43" s="398"/>
      <c r="R43" s="438"/>
      <c r="S43" s="5"/>
      <c r="T43" s="5"/>
    </row>
    <row r="44" spans="1:21" x14ac:dyDescent="0.3">
      <c r="A44" s="535" t="s">
        <v>168</v>
      </c>
      <c r="B44" s="535" t="s">
        <v>169</v>
      </c>
      <c r="C44" s="538">
        <v>44420</v>
      </c>
      <c r="D44" s="539">
        <v>1444.04</v>
      </c>
      <c r="E44" s="390" t="str">
        <f>E9</f>
        <v xml:space="preserve">IOMAR </v>
      </c>
      <c r="F44" s="553">
        <v>4505.8</v>
      </c>
      <c r="G44" s="512">
        <f>F44</f>
        <v>4505.8</v>
      </c>
      <c r="H44" s="512">
        <f>F44*6%+G44</f>
        <v>4776.1480000000001</v>
      </c>
      <c r="I44" s="512">
        <f>H44</f>
        <v>4776.1480000000001</v>
      </c>
      <c r="J44" s="512">
        <f t="shared" ref="J44:Q44" si="3">I44</f>
        <v>4776.1480000000001</v>
      </c>
      <c r="K44" s="512">
        <f t="shared" si="3"/>
        <v>4776.1480000000001</v>
      </c>
      <c r="L44" s="512">
        <f t="shared" si="3"/>
        <v>4776.1480000000001</v>
      </c>
      <c r="M44" s="512">
        <f t="shared" si="3"/>
        <v>4776.1480000000001</v>
      </c>
      <c r="N44" s="512">
        <f t="shared" si="3"/>
        <v>4776.1480000000001</v>
      </c>
      <c r="O44" s="512">
        <f t="shared" si="3"/>
        <v>4776.1480000000001</v>
      </c>
      <c r="P44" s="512">
        <f t="shared" si="3"/>
        <v>4776.1480000000001</v>
      </c>
      <c r="Q44" s="512">
        <f t="shared" si="3"/>
        <v>4776.1480000000001</v>
      </c>
      <c r="R44" s="525">
        <f>SUM(F44:Q44)</f>
        <v>56773.080000000009</v>
      </c>
      <c r="S44" s="342"/>
      <c r="T44" s="342"/>
      <c r="U44" s="342"/>
    </row>
    <row r="45" spans="1:21" x14ac:dyDescent="0.3">
      <c r="A45" s="540" t="s">
        <v>170</v>
      </c>
      <c r="B45" s="540" t="s">
        <v>171</v>
      </c>
      <c r="C45" s="541">
        <v>43698</v>
      </c>
      <c r="D45" s="542">
        <v>2089.04</v>
      </c>
      <c r="E45" s="390">
        <f t="shared" ref="E45:E73" si="4">E10</f>
        <v>0</v>
      </c>
      <c r="F45" s="553"/>
      <c r="G45" s="512"/>
      <c r="H45" s="512"/>
      <c r="I45" s="512"/>
      <c r="J45" s="512"/>
      <c r="K45" s="512"/>
      <c r="L45" s="512"/>
      <c r="M45" s="512"/>
      <c r="N45" s="512"/>
      <c r="O45" s="512"/>
      <c r="P45" s="512"/>
      <c r="Q45" s="512"/>
      <c r="R45" s="526">
        <f>SUM(F45:Q45)</f>
        <v>0</v>
      </c>
      <c r="S45" s="342"/>
      <c r="T45" s="342"/>
      <c r="U45" s="342"/>
    </row>
    <row r="46" spans="1:21" x14ac:dyDescent="0.3">
      <c r="A46" s="535" t="s">
        <v>172</v>
      </c>
      <c r="B46" s="535" t="s">
        <v>173</v>
      </c>
      <c r="C46" s="538">
        <v>43711</v>
      </c>
      <c r="D46" s="539">
        <v>2113.92</v>
      </c>
      <c r="E46" s="390">
        <f t="shared" si="4"/>
        <v>0</v>
      </c>
      <c r="F46" s="554"/>
      <c r="G46" s="512"/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26">
        <f>SUM(F46:Q46)</f>
        <v>0</v>
      </c>
      <c r="S46" s="342"/>
      <c r="T46" s="342"/>
      <c r="U46" s="342"/>
    </row>
    <row r="47" spans="1:21" x14ac:dyDescent="0.3">
      <c r="A47" s="535" t="s">
        <v>174</v>
      </c>
      <c r="B47" s="535" t="s">
        <v>173</v>
      </c>
      <c r="C47" s="538">
        <v>43746</v>
      </c>
      <c r="D47" s="539">
        <v>2113.92</v>
      </c>
      <c r="E47" s="390">
        <f t="shared" si="4"/>
        <v>0</v>
      </c>
      <c r="F47" s="554"/>
      <c r="G47" s="512"/>
      <c r="H47" s="512"/>
      <c r="I47" s="512"/>
      <c r="J47" s="512"/>
      <c r="K47" s="512"/>
      <c r="L47" s="512"/>
      <c r="M47" s="512"/>
      <c r="N47" s="512"/>
      <c r="O47" s="512"/>
      <c r="P47" s="512"/>
      <c r="Q47" s="512"/>
      <c r="R47" s="526">
        <f t="shared" ref="R47:R72" si="5">SUM(F47:Q47)</f>
        <v>0</v>
      </c>
      <c r="S47" s="342"/>
      <c r="T47" s="342"/>
      <c r="U47" s="342"/>
    </row>
    <row r="48" spans="1:21" ht="15" thickBot="1" x14ac:dyDescent="0.35">
      <c r="A48" s="535" t="s">
        <v>175</v>
      </c>
      <c r="B48" s="535" t="s">
        <v>173</v>
      </c>
      <c r="C48" s="538">
        <v>44447</v>
      </c>
      <c r="D48" s="539">
        <v>1687.58</v>
      </c>
      <c r="E48" s="390">
        <f t="shared" si="4"/>
        <v>0</v>
      </c>
      <c r="F48" s="511"/>
      <c r="G48" s="512">
        <f t="shared" ref="G48:G72" si="6">F48</f>
        <v>0</v>
      </c>
      <c r="H48" s="512">
        <f t="shared" ref="H48:H72" si="7">F48*5%+G48</f>
        <v>0</v>
      </c>
      <c r="I48" s="512">
        <f t="shared" ref="I48:Q48" si="8">H48</f>
        <v>0</v>
      </c>
      <c r="J48" s="512">
        <f t="shared" si="8"/>
        <v>0</v>
      </c>
      <c r="K48" s="512">
        <f t="shared" si="8"/>
        <v>0</v>
      </c>
      <c r="L48" s="512">
        <f t="shared" si="8"/>
        <v>0</v>
      </c>
      <c r="M48" s="512">
        <f t="shared" si="8"/>
        <v>0</v>
      </c>
      <c r="N48" s="512">
        <f t="shared" si="8"/>
        <v>0</v>
      </c>
      <c r="O48" s="512">
        <f t="shared" si="8"/>
        <v>0</v>
      </c>
      <c r="P48" s="512">
        <f t="shared" si="8"/>
        <v>0</v>
      </c>
      <c r="Q48" s="512">
        <f t="shared" si="8"/>
        <v>0</v>
      </c>
      <c r="R48" s="526">
        <f t="shared" si="5"/>
        <v>0</v>
      </c>
      <c r="S48" s="342"/>
      <c r="T48" s="342"/>
      <c r="U48" s="342"/>
    </row>
    <row r="49" spans="1:21" hidden="1" x14ac:dyDescent="0.3">
      <c r="A49" s="535" t="s">
        <v>176</v>
      </c>
      <c r="B49" s="535" t="s">
        <v>173</v>
      </c>
      <c r="C49" s="538">
        <v>44482</v>
      </c>
      <c r="D49" s="539">
        <v>1687.58</v>
      </c>
      <c r="E49" s="390">
        <f t="shared" si="4"/>
        <v>0</v>
      </c>
      <c r="F49" s="511"/>
      <c r="G49" s="512">
        <f t="shared" si="6"/>
        <v>0</v>
      </c>
      <c r="H49" s="512">
        <f t="shared" si="7"/>
        <v>0</v>
      </c>
      <c r="I49" s="512">
        <f t="shared" ref="I49:Q49" si="9">H49</f>
        <v>0</v>
      </c>
      <c r="J49" s="512">
        <f t="shared" si="9"/>
        <v>0</v>
      </c>
      <c r="K49" s="512">
        <f t="shared" si="9"/>
        <v>0</v>
      </c>
      <c r="L49" s="512">
        <f t="shared" si="9"/>
        <v>0</v>
      </c>
      <c r="M49" s="512">
        <f t="shared" si="9"/>
        <v>0</v>
      </c>
      <c r="N49" s="512">
        <f t="shared" si="9"/>
        <v>0</v>
      </c>
      <c r="O49" s="512">
        <f t="shared" si="9"/>
        <v>0</v>
      </c>
      <c r="P49" s="512">
        <f t="shared" si="9"/>
        <v>0</v>
      </c>
      <c r="Q49" s="512">
        <f t="shared" si="9"/>
        <v>0</v>
      </c>
      <c r="R49" s="526">
        <f t="shared" si="5"/>
        <v>0</v>
      </c>
      <c r="S49" s="342"/>
      <c r="T49" s="342"/>
      <c r="U49" s="342"/>
    </row>
    <row r="50" spans="1:21" hidden="1" x14ac:dyDescent="0.3">
      <c r="A50" s="535" t="s">
        <v>177</v>
      </c>
      <c r="B50" s="535" t="s">
        <v>173</v>
      </c>
      <c r="C50" s="538">
        <v>44784</v>
      </c>
      <c r="D50" s="539">
        <v>1686.27</v>
      </c>
      <c r="E50" s="390">
        <f t="shared" si="4"/>
        <v>0</v>
      </c>
      <c r="F50" s="511"/>
      <c r="G50" s="512">
        <f t="shared" si="6"/>
        <v>0</v>
      </c>
      <c r="H50" s="512">
        <f t="shared" si="7"/>
        <v>0</v>
      </c>
      <c r="I50" s="512">
        <f t="shared" ref="I50:Q50" si="10">H50</f>
        <v>0</v>
      </c>
      <c r="J50" s="512">
        <f t="shared" si="10"/>
        <v>0</v>
      </c>
      <c r="K50" s="512">
        <f t="shared" si="10"/>
        <v>0</v>
      </c>
      <c r="L50" s="512">
        <f t="shared" si="10"/>
        <v>0</v>
      </c>
      <c r="M50" s="512">
        <f t="shared" si="10"/>
        <v>0</v>
      </c>
      <c r="N50" s="512">
        <f t="shared" si="10"/>
        <v>0</v>
      </c>
      <c r="O50" s="512">
        <f t="shared" si="10"/>
        <v>0</v>
      </c>
      <c r="P50" s="512">
        <f t="shared" si="10"/>
        <v>0</v>
      </c>
      <c r="Q50" s="512">
        <f t="shared" si="10"/>
        <v>0</v>
      </c>
      <c r="R50" s="526">
        <f t="shared" si="5"/>
        <v>0</v>
      </c>
      <c r="S50" s="342"/>
      <c r="T50" s="342"/>
      <c r="U50" s="342"/>
    </row>
    <row r="51" spans="1:21" hidden="1" x14ac:dyDescent="0.3">
      <c r="A51" s="535" t="s">
        <v>178</v>
      </c>
      <c r="B51" s="535" t="s">
        <v>173</v>
      </c>
      <c r="C51" s="538">
        <v>43698</v>
      </c>
      <c r="D51" s="539">
        <v>2113.92</v>
      </c>
      <c r="E51" s="390">
        <f t="shared" si="4"/>
        <v>0</v>
      </c>
      <c r="F51" s="511"/>
      <c r="G51" s="512">
        <f t="shared" si="6"/>
        <v>0</v>
      </c>
      <c r="H51" s="512">
        <f t="shared" si="7"/>
        <v>0</v>
      </c>
      <c r="I51" s="512">
        <f t="shared" ref="I51:Q51" si="11">H51</f>
        <v>0</v>
      </c>
      <c r="J51" s="512">
        <f t="shared" si="11"/>
        <v>0</v>
      </c>
      <c r="K51" s="512">
        <f t="shared" si="11"/>
        <v>0</v>
      </c>
      <c r="L51" s="512">
        <f t="shared" si="11"/>
        <v>0</v>
      </c>
      <c r="M51" s="512">
        <f t="shared" si="11"/>
        <v>0</v>
      </c>
      <c r="N51" s="512">
        <f t="shared" si="11"/>
        <v>0</v>
      </c>
      <c r="O51" s="512">
        <f t="shared" si="11"/>
        <v>0</v>
      </c>
      <c r="P51" s="512">
        <f t="shared" si="11"/>
        <v>0</v>
      </c>
      <c r="Q51" s="512">
        <f t="shared" si="11"/>
        <v>0</v>
      </c>
      <c r="R51" s="526">
        <f t="shared" si="5"/>
        <v>0</v>
      </c>
      <c r="S51" s="342"/>
      <c r="T51" s="342"/>
      <c r="U51" s="342"/>
    </row>
    <row r="52" spans="1:21" hidden="1" x14ac:dyDescent="0.3">
      <c r="A52" s="540" t="s">
        <v>179</v>
      </c>
      <c r="B52" s="540" t="s">
        <v>173</v>
      </c>
      <c r="C52" s="543">
        <v>44837</v>
      </c>
      <c r="D52" s="544">
        <v>1682.23</v>
      </c>
      <c r="E52" s="390">
        <f t="shared" si="4"/>
        <v>0</v>
      </c>
      <c r="F52" s="511"/>
      <c r="G52" s="512">
        <f t="shared" si="6"/>
        <v>0</v>
      </c>
      <c r="H52" s="512">
        <f t="shared" si="7"/>
        <v>0</v>
      </c>
      <c r="I52" s="512">
        <f t="shared" ref="I52:Q52" si="12">H52</f>
        <v>0</v>
      </c>
      <c r="J52" s="512">
        <f t="shared" si="12"/>
        <v>0</v>
      </c>
      <c r="K52" s="512">
        <f t="shared" si="12"/>
        <v>0</v>
      </c>
      <c r="L52" s="512">
        <f t="shared" si="12"/>
        <v>0</v>
      </c>
      <c r="M52" s="512">
        <f t="shared" si="12"/>
        <v>0</v>
      </c>
      <c r="N52" s="512">
        <f t="shared" si="12"/>
        <v>0</v>
      </c>
      <c r="O52" s="512">
        <f t="shared" si="12"/>
        <v>0</v>
      </c>
      <c r="P52" s="512">
        <f t="shared" si="12"/>
        <v>0</v>
      </c>
      <c r="Q52" s="512">
        <f t="shared" si="12"/>
        <v>0</v>
      </c>
      <c r="R52" s="526">
        <f t="shared" si="5"/>
        <v>0</v>
      </c>
      <c r="S52" s="342"/>
      <c r="T52" s="342"/>
      <c r="U52" s="342"/>
    </row>
    <row r="53" spans="1:21" hidden="1" x14ac:dyDescent="0.3">
      <c r="A53" s="535" t="s">
        <v>180</v>
      </c>
      <c r="B53" s="535" t="s">
        <v>180</v>
      </c>
      <c r="C53" s="538"/>
      <c r="D53" s="539">
        <v>3003</v>
      </c>
      <c r="E53" s="390">
        <f t="shared" si="4"/>
        <v>0</v>
      </c>
      <c r="F53" s="511"/>
      <c r="G53" s="512">
        <f t="shared" si="6"/>
        <v>0</v>
      </c>
      <c r="H53" s="512">
        <f t="shared" si="7"/>
        <v>0</v>
      </c>
      <c r="I53" s="512">
        <f t="shared" ref="I53:Q53" si="13">H53</f>
        <v>0</v>
      </c>
      <c r="J53" s="512">
        <f t="shared" si="13"/>
        <v>0</v>
      </c>
      <c r="K53" s="512">
        <f t="shared" si="13"/>
        <v>0</v>
      </c>
      <c r="L53" s="512">
        <f t="shared" si="13"/>
        <v>0</v>
      </c>
      <c r="M53" s="512">
        <f t="shared" si="13"/>
        <v>0</v>
      </c>
      <c r="N53" s="512">
        <f t="shared" si="13"/>
        <v>0</v>
      </c>
      <c r="O53" s="512">
        <f t="shared" si="13"/>
        <v>0</v>
      </c>
      <c r="P53" s="512">
        <f t="shared" si="13"/>
        <v>0</v>
      </c>
      <c r="Q53" s="512">
        <f t="shared" si="13"/>
        <v>0</v>
      </c>
      <c r="R53" s="526">
        <f t="shared" si="5"/>
        <v>0</v>
      </c>
      <c r="S53" s="342"/>
      <c r="T53" s="342"/>
      <c r="U53" s="342"/>
    </row>
    <row r="54" spans="1:21" hidden="1" x14ac:dyDescent="0.3">
      <c r="A54" s="535" t="s">
        <v>181</v>
      </c>
      <c r="B54" s="545" t="s">
        <v>180</v>
      </c>
      <c r="C54" s="538">
        <v>43711</v>
      </c>
      <c r="D54" s="539">
        <v>4174.3599999999997</v>
      </c>
      <c r="E54" s="390">
        <f t="shared" si="4"/>
        <v>0</v>
      </c>
      <c r="F54" s="511"/>
      <c r="G54" s="512">
        <f t="shared" si="6"/>
        <v>0</v>
      </c>
      <c r="H54" s="512">
        <f t="shared" si="7"/>
        <v>0</v>
      </c>
      <c r="I54" s="512">
        <f t="shared" ref="I54:Q54" si="14">H54</f>
        <v>0</v>
      </c>
      <c r="J54" s="512">
        <f t="shared" si="14"/>
        <v>0</v>
      </c>
      <c r="K54" s="512">
        <f t="shared" si="14"/>
        <v>0</v>
      </c>
      <c r="L54" s="512">
        <f t="shared" si="14"/>
        <v>0</v>
      </c>
      <c r="M54" s="512">
        <f t="shared" si="14"/>
        <v>0</v>
      </c>
      <c r="N54" s="512">
        <f t="shared" si="14"/>
        <v>0</v>
      </c>
      <c r="O54" s="512">
        <f t="shared" si="14"/>
        <v>0</v>
      </c>
      <c r="P54" s="512">
        <f t="shared" si="14"/>
        <v>0</v>
      </c>
      <c r="Q54" s="512">
        <f t="shared" si="14"/>
        <v>0</v>
      </c>
      <c r="R54" s="526">
        <f t="shared" si="5"/>
        <v>0</v>
      </c>
      <c r="S54" s="342"/>
      <c r="T54" s="342"/>
      <c r="U54" s="342"/>
    </row>
    <row r="55" spans="1:21" hidden="1" x14ac:dyDescent="0.3">
      <c r="A55" s="535" t="s">
        <v>182</v>
      </c>
      <c r="B55" s="535" t="s">
        <v>183</v>
      </c>
      <c r="C55" s="538">
        <v>37719</v>
      </c>
      <c r="D55" s="539">
        <v>2503.25</v>
      </c>
      <c r="E55" s="390">
        <f t="shared" si="4"/>
        <v>0</v>
      </c>
      <c r="F55" s="511"/>
      <c r="G55" s="512">
        <f t="shared" si="6"/>
        <v>0</v>
      </c>
      <c r="H55" s="512">
        <f t="shared" si="7"/>
        <v>0</v>
      </c>
      <c r="I55" s="512">
        <f t="shared" ref="I55:Q55" si="15">H55</f>
        <v>0</v>
      </c>
      <c r="J55" s="512">
        <f t="shared" si="15"/>
        <v>0</v>
      </c>
      <c r="K55" s="512">
        <f t="shared" si="15"/>
        <v>0</v>
      </c>
      <c r="L55" s="512">
        <f t="shared" si="15"/>
        <v>0</v>
      </c>
      <c r="M55" s="512">
        <f t="shared" si="15"/>
        <v>0</v>
      </c>
      <c r="N55" s="512">
        <f t="shared" si="15"/>
        <v>0</v>
      </c>
      <c r="O55" s="512">
        <f t="shared" si="15"/>
        <v>0</v>
      </c>
      <c r="P55" s="512">
        <f t="shared" si="15"/>
        <v>0</v>
      </c>
      <c r="Q55" s="512">
        <f t="shared" si="15"/>
        <v>0</v>
      </c>
      <c r="R55" s="526">
        <f t="shared" si="5"/>
        <v>0</v>
      </c>
      <c r="S55" s="342"/>
      <c r="T55" s="342"/>
      <c r="U55" s="342"/>
    </row>
    <row r="56" spans="1:21" hidden="1" x14ac:dyDescent="0.3">
      <c r="A56" s="535" t="s">
        <v>184</v>
      </c>
      <c r="B56" s="535" t="s">
        <v>183</v>
      </c>
      <c r="C56" s="538">
        <v>40301</v>
      </c>
      <c r="D56" s="539">
        <v>2561.0700000000002</v>
      </c>
      <c r="E56" s="390">
        <f t="shared" si="4"/>
        <v>0</v>
      </c>
      <c r="F56" s="511"/>
      <c r="G56" s="512">
        <f t="shared" si="6"/>
        <v>0</v>
      </c>
      <c r="H56" s="512">
        <f t="shared" si="7"/>
        <v>0</v>
      </c>
      <c r="I56" s="512">
        <f t="shared" ref="I56:Q56" si="16">H56</f>
        <v>0</v>
      </c>
      <c r="J56" s="512">
        <f t="shared" si="16"/>
        <v>0</v>
      </c>
      <c r="K56" s="512">
        <f t="shared" si="16"/>
        <v>0</v>
      </c>
      <c r="L56" s="512">
        <f t="shared" si="16"/>
        <v>0</v>
      </c>
      <c r="M56" s="512">
        <f t="shared" si="16"/>
        <v>0</v>
      </c>
      <c r="N56" s="512">
        <f t="shared" si="16"/>
        <v>0</v>
      </c>
      <c r="O56" s="512">
        <f t="shared" si="16"/>
        <v>0</v>
      </c>
      <c r="P56" s="512">
        <f t="shared" si="16"/>
        <v>0</v>
      </c>
      <c r="Q56" s="512">
        <f t="shared" si="16"/>
        <v>0</v>
      </c>
      <c r="R56" s="526">
        <f t="shared" si="5"/>
        <v>0</v>
      </c>
      <c r="S56" s="342"/>
      <c r="T56" s="342"/>
      <c r="U56" s="342"/>
    </row>
    <row r="57" spans="1:21" hidden="1" x14ac:dyDescent="0.3">
      <c r="A57" s="535" t="s">
        <v>185</v>
      </c>
      <c r="B57" s="545" t="s">
        <v>186</v>
      </c>
      <c r="C57" s="538">
        <v>43070</v>
      </c>
      <c r="D57" s="539">
        <v>7224.6</v>
      </c>
      <c r="E57" s="390">
        <f t="shared" si="4"/>
        <v>0</v>
      </c>
      <c r="F57" s="511"/>
      <c r="G57" s="512">
        <f t="shared" si="6"/>
        <v>0</v>
      </c>
      <c r="H57" s="512">
        <f t="shared" si="7"/>
        <v>0</v>
      </c>
      <c r="I57" s="512">
        <f t="shared" ref="I57:Q57" si="17">H57</f>
        <v>0</v>
      </c>
      <c r="J57" s="512">
        <f t="shared" si="17"/>
        <v>0</v>
      </c>
      <c r="K57" s="512">
        <f t="shared" si="17"/>
        <v>0</v>
      </c>
      <c r="L57" s="512">
        <f t="shared" si="17"/>
        <v>0</v>
      </c>
      <c r="M57" s="512">
        <f t="shared" si="17"/>
        <v>0</v>
      </c>
      <c r="N57" s="512">
        <f t="shared" si="17"/>
        <v>0</v>
      </c>
      <c r="O57" s="512">
        <f t="shared" si="17"/>
        <v>0</v>
      </c>
      <c r="P57" s="512">
        <f t="shared" si="17"/>
        <v>0</v>
      </c>
      <c r="Q57" s="512">
        <f t="shared" si="17"/>
        <v>0</v>
      </c>
      <c r="R57" s="526">
        <f t="shared" si="5"/>
        <v>0</v>
      </c>
      <c r="S57" s="342"/>
      <c r="T57" s="342"/>
      <c r="U57" s="342"/>
    </row>
    <row r="58" spans="1:21" hidden="1" x14ac:dyDescent="0.3">
      <c r="A58" s="535" t="s">
        <v>187</v>
      </c>
      <c r="B58" s="535" t="s">
        <v>188</v>
      </c>
      <c r="C58" s="538">
        <v>42815</v>
      </c>
      <c r="D58" s="539">
        <v>2480.0500000000002</v>
      </c>
      <c r="E58" s="390">
        <f t="shared" si="4"/>
        <v>0</v>
      </c>
      <c r="F58" s="511"/>
      <c r="G58" s="512">
        <f t="shared" si="6"/>
        <v>0</v>
      </c>
      <c r="H58" s="512">
        <f t="shared" si="7"/>
        <v>0</v>
      </c>
      <c r="I58" s="512">
        <f t="shared" ref="I58:Q58" si="18">H58</f>
        <v>0</v>
      </c>
      <c r="J58" s="512">
        <f t="shared" si="18"/>
        <v>0</v>
      </c>
      <c r="K58" s="512">
        <f t="shared" si="18"/>
        <v>0</v>
      </c>
      <c r="L58" s="512">
        <f t="shared" si="18"/>
        <v>0</v>
      </c>
      <c r="M58" s="512">
        <f t="shared" si="18"/>
        <v>0</v>
      </c>
      <c r="N58" s="512">
        <f t="shared" si="18"/>
        <v>0</v>
      </c>
      <c r="O58" s="512">
        <f t="shared" si="18"/>
        <v>0</v>
      </c>
      <c r="P58" s="512">
        <f t="shared" si="18"/>
        <v>0</v>
      </c>
      <c r="Q58" s="512">
        <f t="shared" si="18"/>
        <v>0</v>
      </c>
      <c r="R58" s="526">
        <f t="shared" si="5"/>
        <v>0</v>
      </c>
      <c r="S58" s="342"/>
      <c r="T58" s="342"/>
      <c r="U58" s="342"/>
    </row>
    <row r="59" spans="1:21" hidden="1" x14ac:dyDescent="0.3">
      <c r="A59" s="535" t="s">
        <v>189</v>
      </c>
      <c r="B59" s="535" t="s">
        <v>188</v>
      </c>
      <c r="C59" s="538">
        <v>43175</v>
      </c>
      <c r="D59" s="539">
        <v>2480.0500000000002</v>
      </c>
      <c r="E59" s="390">
        <f t="shared" si="4"/>
        <v>0</v>
      </c>
      <c r="F59" s="511"/>
      <c r="G59" s="512">
        <f t="shared" si="6"/>
        <v>0</v>
      </c>
      <c r="H59" s="512">
        <f t="shared" si="7"/>
        <v>0</v>
      </c>
      <c r="I59" s="512">
        <f t="shared" ref="I59:Q59" si="19">H59</f>
        <v>0</v>
      </c>
      <c r="J59" s="512">
        <f t="shared" si="19"/>
        <v>0</v>
      </c>
      <c r="K59" s="512">
        <f t="shared" si="19"/>
        <v>0</v>
      </c>
      <c r="L59" s="512">
        <f t="shared" si="19"/>
        <v>0</v>
      </c>
      <c r="M59" s="512">
        <f t="shared" si="19"/>
        <v>0</v>
      </c>
      <c r="N59" s="512">
        <f t="shared" si="19"/>
        <v>0</v>
      </c>
      <c r="O59" s="512">
        <f t="shared" si="19"/>
        <v>0</v>
      </c>
      <c r="P59" s="512">
        <f t="shared" si="19"/>
        <v>0</v>
      </c>
      <c r="Q59" s="512">
        <f t="shared" si="19"/>
        <v>0</v>
      </c>
      <c r="R59" s="526">
        <f t="shared" si="5"/>
        <v>0</v>
      </c>
      <c r="S59" s="342"/>
      <c r="T59" s="342"/>
      <c r="U59" s="342"/>
    </row>
    <row r="60" spans="1:21" hidden="1" x14ac:dyDescent="0.3">
      <c r="A60" s="535" t="s">
        <v>190</v>
      </c>
      <c r="B60" s="535" t="s">
        <v>191</v>
      </c>
      <c r="C60" s="538">
        <v>37722</v>
      </c>
      <c r="D60" s="539">
        <v>2825.24</v>
      </c>
      <c r="E60" s="390">
        <f t="shared" si="4"/>
        <v>0</v>
      </c>
      <c r="F60" s="511"/>
      <c r="G60" s="512">
        <f t="shared" si="6"/>
        <v>0</v>
      </c>
      <c r="H60" s="512">
        <f t="shared" si="7"/>
        <v>0</v>
      </c>
      <c r="I60" s="512">
        <f t="shared" ref="I60:Q60" si="20">H60</f>
        <v>0</v>
      </c>
      <c r="J60" s="512">
        <f t="shared" si="20"/>
        <v>0</v>
      </c>
      <c r="K60" s="512">
        <f t="shared" si="20"/>
        <v>0</v>
      </c>
      <c r="L60" s="512">
        <f t="shared" si="20"/>
        <v>0</v>
      </c>
      <c r="M60" s="512">
        <f t="shared" si="20"/>
        <v>0</v>
      </c>
      <c r="N60" s="512">
        <f t="shared" si="20"/>
        <v>0</v>
      </c>
      <c r="O60" s="512">
        <f t="shared" si="20"/>
        <v>0</v>
      </c>
      <c r="P60" s="512">
        <f t="shared" si="20"/>
        <v>0</v>
      </c>
      <c r="Q60" s="512">
        <f t="shared" si="20"/>
        <v>0</v>
      </c>
      <c r="R60" s="526">
        <f t="shared" si="5"/>
        <v>0</v>
      </c>
      <c r="S60" s="342"/>
      <c r="T60" s="342"/>
      <c r="U60" s="342"/>
    </row>
    <row r="61" spans="1:21" hidden="1" x14ac:dyDescent="0.3">
      <c r="A61" s="535" t="s">
        <v>192</v>
      </c>
      <c r="B61" s="535" t="s">
        <v>193</v>
      </c>
      <c r="C61" s="538">
        <v>43549</v>
      </c>
      <c r="D61" s="539">
        <v>3153.17</v>
      </c>
      <c r="E61" s="390">
        <f t="shared" si="4"/>
        <v>0</v>
      </c>
      <c r="F61" s="511"/>
      <c r="G61" s="512">
        <f t="shared" si="6"/>
        <v>0</v>
      </c>
      <c r="H61" s="512">
        <f t="shared" si="7"/>
        <v>0</v>
      </c>
      <c r="I61" s="512">
        <f t="shared" ref="I61:Q61" si="21">H61</f>
        <v>0</v>
      </c>
      <c r="J61" s="512">
        <f t="shared" si="21"/>
        <v>0</v>
      </c>
      <c r="K61" s="512">
        <f t="shared" si="21"/>
        <v>0</v>
      </c>
      <c r="L61" s="512">
        <f t="shared" si="21"/>
        <v>0</v>
      </c>
      <c r="M61" s="512">
        <f t="shared" si="21"/>
        <v>0</v>
      </c>
      <c r="N61" s="512">
        <f t="shared" si="21"/>
        <v>0</v>
      </c>
      <c r="O61" s="512">
        <f t="shared" si="21"/>
        <v>0</v>
      </c>
      <c r="P61" s="512">
        <f t="shared" si="21"/>
        <v>0</v>
      </c>
      <c r="Q61" s="512">
        <f t="shared" si="21"/>
        <v>0</v>
      </c>
      <c r="R61" s="526">
        <f t="shared" si="5"/>
        <v>0</v>
      </c>
      <c r="S61" s="342"/>
      <c r="T61" s="342"/>
      <c r="U61" s="342"/>
    </row>
    <row r="62" spans="1:21" hidden="1" x14ac:dyDescent="0.3">
      <c r="A62" s="535" t="s">
        <v>194</v>
      </c>
      <c r="B62" s="535" t="s">
        <v>193</v>
      </c>
      <c r="C62" s="538">
        <v>43698</v>
      </c>
      <c r="D62" s="539">
        <v>3153.17</v>
      </c>
      <c r="E62" s="390">
        <f t="shared" si="4"/>
        <v>0</v>
      </c>
      <c r="F62" s="511"/>
      <c r="G62" s="512">
        <f t="shared" si="6"/>
        <v>0</v>
      </c>
      <c r="H62" s="512">
        <f t="shared" si="7"/>
        <v>0</v>
      </c>
      <c r="I62" s="512">
        <f t="shared" ref="I62:Q62" si="22">H62</f>
        <v>0</v>
      </c>
      <c r="J62" s="512">
        <f t="shared" si="22"/>
        <v>0</v>
      </c>
      <c r="K62" s="512">
        <f t="shared" si="22"/>
        <v>0</v>
      </c>
      <c r="L62" s="512">
        <f t="shared" si="22"/>
        <v>0</v>
      </c>
      <c r="M62" s="512">
        <f t="shared" si="22"/>
        <v>0</v>
      </c>
      <c r="N62" s="512">
        <f t="shared" si="22"/>
        <v>0</v>
      </c>
      <c r="O62" s="512">
        <f t="shared" si="22"/>
        <v>0</v>
      </c>
      <c r="P62" s="512">
        <f t="shared" si="22"/>
        <v>0</v>
      </c>
      <c r="Q62" s="512">
        <f t="shared" si="22"/>
        <v>0</v>
      </c>
      <c r="R62" s="526">
        <f t="shared" si="5"/>
        <v>0</v>
      </c>
      <c r="S62" s="342"/>
      <c r="T62" s="342"/>
      <c r="U62" s="342"/>
    </row>
    <row r="63" spans="1:21" hidden="1" x14ac:dyDescent="0.3">
      <c r="A63" s="535" t="s">
        <v>195</v>
      </c>
      <c r="B63" s="535" t="s">
        <v>193</v>
      </c>
      <c r="C63" s="538">
        <v>43875</v>
      </c>
      <c r="D63" s="539">
        <v>2988.79</v>
      </c>
      <c r="E63" s="390">
        <f t="shared" si="4"/>
        <v>0</v>
      </c>
      <c r="F63" s="511"/>
      <c r="G63" s="512">
        <f t="shared" si="6"/>
        <v>0</v>
      </c>
      <c r="H63" s="512">
        <f t="shared" si="7"/>
        <v>0</v>
      </c>
      <c r="I63" s="512">
        <f t="shared" ref="I63:Q63" si="23">H63</f>
        <v>0</v>
      </c>
      <c r="J63" s="512">
        <f t="shared" si="23"/>
        <v>0</v>
      </c>
      <c r="K63" s="512">
        <f t="shared" si="23"/>
        <v>0</v>
      </c>
      <c r="L63" s="512">
        <f t="shared" si="23"/>
        <v>0</v>
      </c>
      <c r="M63" s="512">
        <f t="shared" si="23"/>
        <v>0</v>
      </c>
      <c r="N63" s="512">
        <f t="shared" si="23"/>
        <v>0</v>
      </c>
      <c r="O63" s="512">
        <f t="shared" si="23"/>
        <v>0</v>
      </c>
      <c r="P63" s="512">
        <f t="shared" si="23"/>
        <v>0</v>
      </c>
      <c r="Q63" s="512">
        <f t="shared" si="23"/>
        <v>0</v>
      </c>
      <c r="R63" s="526">
        <f t="shared" si="5"/>
        <v>0</v>
      </c>
      <c r="S63" s="342"/>
      <c r="T63" s="342"/>
      <c r="U63" s="342"/>
    </row>
    <row r="64" spans="1:21" hidden="1" x14ac:dyDescent="0.3">
      <c r="A64" s="535" t="s">
        <v>196</v>
      </c>
      <c r="B64" s="535" t="s">
        <v>193</v>
      </c>
      <c r="C64" s="538">
        <v>43832</v>
      </c>
      <c r="D64" s="539">
        <v>3153.17</v>
      </c>
      <c r="E64" s="390">
        <f t="shared" si="4"/>
        <v>0</v>
      </c>
      <c r="F64" s="512"/>
      <c r="G64" s="512">
        <f t="shared" si="6"/>
        <v>0</v>
      </c>
      <c r="H64" s="512">
        <f t="shared" si="7"/>
        <v>0</v>
      </c>
      <c r="I64" s="512">
        <f t="shared" ref="I64:Q64" si="24">H64</f>
        <v>0</v>
      </c>
      <c r="J64" s="512">
        <f t="shared" si="24"/>
        <v>0</v>
      </c>
      <c r="K64" s="512">
        <f t="shared" si="24"/>
        <v>0</v>
      </c>
      <c r="L64" s="512">
        <f t="shared" si="24"/>
        <v>0</v>
      </c>
      <c r="M64" s="512">
        <f t="shared" si="24"/>
        <v>0</v>
      </c>
      <c r="N64" s="512">
        <f t="shared" si="24"/>
        <v>0</v>
      </c>
      <c r="O64" s="512">
        <f t="shared" si="24"/>
        <v>0</v>
      </c>
      <c r="P64" s="512">
        <f t="shared" si="24"/>
        <v>0</v>
      </c>
      <c r="Q64" s="512">
        <f t="shared" si="24"/>
        <v>0</v>
      </c>
      <c r="R64" s="526">
        <f t="shared" si="5"/>
        <v>0</v>
      </c>
      <c r="S64" s="342"/>
      <c r="T64" s="342"/>
      <c r="U64" s="342"/>
    </row>
    <row r="65" spans="1:21" hidden="1" x14ac:dyDescent="0.3">
      <c r="A65" s="535" t="s">
        <v>197</v>
      </c>
      <c r="B65" s="535" t="s">
        <v>193</v>
      </c>
      <c r="C65" s="538">
        <v>36557</v>
      </c>
      <c r="D65" s="539">
        <v>3153.17</v>
      </c>
      <c r="E65" s="390">
        <f t="shared" si="4"/>
        <v>0</v>
      </c>
      <c r="F65" s="511"/>
      <c r="G65" s="512">
        <f t="shared" si="6"/>
        <v>0</v>
      </c>
      <c r="H65" s="512">
        <f t="shared" si="7"/>
        <v>0</v>
      </c>
      <c r="I65" s="512">
        <f t="shared" ref="I65:Q65" si="25">H65</f>
        <v>0</v>
      </c>
      <c r="J65" s="512">
        <f t="shared" si="25"/>
        <v>0</v>
      </c>
      <c r="K65" s="512">
        <f t="shared" si="25"/>
        <v>0</v>
      </c>
      <c r="L65" s="512">
        <f t="shared" si="25"/>
        <v>0</v>
      </c>
      <c r="M65" s="512">
        <f t="shared" si="25"/>
        <v>0</v>
      </c>
      <c r="N65" s="512">
        <f t="shared" si="25"/>
        <v>0</v>
      </c>
      <c r="O65" s="512">
        <f t="shared" si="25"/>
        <v>0</v>
      </c>
      <c r="P65" s="512">
        <f t="shared" si="25"/>
        <v>0</v>
      </c>
      <c r="Q65" s="512">
        <f t="shared" si="25"/>
        <v>0</v>
      </c>
      <c r="R65" s="526">
        <f t="shared" si="5"/>
        <v>0</v>
      </c>
      <c r="S65" s="342"/>
      <c r="T65" s="342"/>
      <c r="U65" s="342"/>
    </row>
    <row r="66" spans="1:21" hidden="1" x14ac:dyDescent="0.3">
      <c r="A66" s="535" t="s">
        <v>198</v>
      </c>
      <c r="B66" s="535" t="s">
        <v>193</v>
      </c>
      <c r="C66" s="538">
        <v>43138</v>
      </c>
      <c r="D66" s="539">
        <v>3153.17</v>
      </c>
      <c r="E66" s="390">
        <f t="shared" si="4"/>
        <v>0</v>
      </c>
      <c r="F66" s="511"/>
      <c r="G66" s="512">
        <f t="shared" si="6"/>
        <v>0</v>
      </c>
      <c r="H66" s="512">
        <f t="shared" si="7"/>
        <v>0</v>
      </c>
      <c r="I66" s="512">
        <f t="shared" ref="I66:Q66" si="26">H66</f>
        <v>0</v>
      </c>
      <c r="J66" s="512">
        <f t="shared" si="26"/>
        <v>0</v>
      </c>
      <c r="K66" s="512">
        <f t="shared" si="26"/>
        <v>0</v>
      </c>
      <c r="L66" s="512">
        <f t="shared" si="26"/>
        <v>0</v>
      </c>
      <c r="M66" s="512">
        <f t="shared" si="26"/>
        <v>0</v>
      </c>
      <c r="N66" s="512">
        <f t="shared" si="26"/>
        <v>0</v>
      </c>
      <c r="O66" s="512">
        <f t="shared" si="26"/>
        <v>0</v>
      </c>
      <c r="P66" s="512">
        <f t="shared" si="26"/>
        <v>0</v>
      </c>
      <c r="Q66" s="512">
        <f t="shared" si="26"/>
        <v>0</v>
      </c>
      <c r="R66" s="526">
        <f t="shared" si="5"/>
        <v>0</v>
      </c>
      <c r="S66" s="342"/>
      <c r="T66" s="342"/>
      <c r="U66" s="342"/>
    </row>
    <row r="67" spans="1:21" hidden="1" x14ac:dyDescent="0.3">
      <c r="A67" s="535" t="s">
        <v>199</v>
      </c>
      <c r="B67" s="535" t="s">
        <v>193</v>
      </c>
      <c r="C67" s="538">
        <v>43623</v>
      </c>
      <c r="D67" s="539">
        <v>3153.17</v>
      </c>
      <c r="E67" s="390">
        <f t="shared" si="4"/>
        <v>0</v>
      </c>
      <c r="F67" s="511"/>
      <c r="G67" s="512">
        <f t="shared" si="6"/>
        <v>0</v>
      </c>
      <c r="H67" s="512">
        <f t="shared" si="7"/>
        <v>0</v>
      </c>
      <c r="I67" s="512">
        <f t="shared" ref="I67:Q67" si="27">H67</f>
        <v>0</v>
      </c>
      <c r="J67" s="512">
        <f t="shared" si="27"/>
        <v>0</v>
      </c>
      <c r="K67" s="512">
        <f t="shared" si="27"/>
        <v>0</v>
      </c>
      <c r="L67" s="512">
        <f t="shared" si="27"/>
        <v>0</v>
      </c>
      <c r="M67" s="512">
        <f t="shared" si="27"/>
        <v>0</v>
      </c>
      <c r="N67" s="512">
        <f t="shared" si="27"/>
        <v>0</v>
      </c>
      <c r="O67" s="512">
        <f t="shared" si="27"/>
        <v>0</v>
      </c>
      <c r="P67" s="512">
        <f t="shared" si="27"/>
        <v>0</v>
      </c>
      <c r="Q67" s="512">
        <f t="shared" si="27"/>
        <v>0</v>
      </c>
      <c r="R67" s="526">
        <f t="shared" si="5"/>
        <v>0</v>
      </c>
      <c r="S67" s="342"/>
      <c r="T67" s="342"/>
      <c r="U67" s="342"/>
    </row>
    <row r="68" spans="1:21" hidden="1" x14ac:dyDescent="0.3">
      <c r="A68" s="535" t="s">
        <v>200</v>
      </c>
      <c r="B68" s="535" t="s">
        <v>193</v>
      </c>
      <c r="C68" s="538">
        <v>43605</v>
      </c>
      <c r="D68" s="539">
        <v>3153.17</v>
      </c>
      <c r="E68" s="390">
        <f t="shared" si="4"/>
        <v>0</v>
      </c>
      <c r="F68" s="511"/>
      <c r="G68" s="512">
        <f t="shared" si="6"/>
        <v>0</v>
      </c>
      <c r="H68" s="512">
        <f t="shared" si="7"/>
        <v>0</v>
      </c>
      <c r="I68" s="512">
        <f t="shared" ref="I68:Q68" si="28">H68</f>
        <v>0</v>
      </c>
      <c r="J68" s="512">
        <f t="shared" si="28"/>
        <v>0</v>
      </c>
      <c r="K68" s="512">
        <f t="shared" si="28"/>
        <v>0</v>
      </c>
      <c r="L68" s="512">
        <f t="shared" si="28"/>
        <v>0</v>
      </c>
      <c r="M68" s="512">
        <f t="shared" si="28"/>
        <v>0</v>
      </c>
      <c r="N68" s="512">
        <f t="shared" si="28"/>
        <v>0</v>
      </c>
      <c r="O68" s="512">
        <f t="shared" si="28"/>
        <v>0</v>
      </c>
      <c r="P68" s="512">
        <f t="shared" si="28"/>
        <v>0</v>
      </c>
      <c r="Q68" s="512">
        <f t="shared" si="28"/>
        <v>0</v>
      </c>
      <c r="R68" s="526">
        <f t="shared" si="5"/>
        <v>0</v>
      </c>
      <c r="S68" s="342"/>
      <c r="T68" s="342"/>
      <c r="U68" s="342"/>
    </row>
    <row r="69" spans="1:21" hidden="1" x14ac:dyDescent="0.3">
      <c r="A69" s="535" t="s">
        <v>201</v>
      </c>
      <c r="B69" s="535" t="s">
        <v>193</v>
      </c>
      <c r="C69" s="538">
        <v>41548</v>
      </c>
      <c r="D69" s="539">
        <v>3153.17</v>
      </c>
      <c r="E69" s="390">
        <f t="shared" si="4"/>
        <v>0</v>
      </c>
      <c r="F69" s="511"/>
      <c r="G69" s="512">
        <f t="shared" si="6"/>
        <v>0</v>
      </c>
      <c r="H69" s="512">
        <f t="shared" si="7"/>
        <v>0</v>
      </c>
      <c r="I69" s="512">
        <f t="shared" ref="I69:Q69" si="29">H69</f>
        <v>0</v>
      </c>
      <c r="J69" s="512">
        <f t="shared" si="29"/>
        <v>0</v>
      </c>
      <c r="K69" s="512">
        <f t="shared" si="29"/>
        <v>0</v>
      </c>
      <c r="L69" s="512">
        <f t="shared" si="29"/>
        <v>0</v>
      </c>
      <c r="M69" s="512">
        <f t="shared" si="29"/>
        <v>0</v>
      </c>
      <c r="N69" s="512">
        <f t="shared" si="29"/>
        <v>0</v>
      </c>
      <c r="O69" s="512">
        <f t="shared" si="29"/>
        <v>0</v>
      </c>
      <c r="P69" s="512">
        <f t="shared" si="29"/>
        <v>0</v>
      </c>
      <c r="Q69" s="512">
        <f t="shared" si="29"/>
        <v>0</v>
      </c>
      <c r="R69" s="526">
        <f t="shared" si="5"/>
        <v>0</v>
      </c>
      <c r="S69" s="342"/>
      <c r="T69" s="342"/>
      <c r="U69" s="342"/>
    </row>
    <row r="70" spans="1:21" hidden="1" x14ac:dyDescent="0.3">
      <c r="A70" s="535" t="s">
        <v>202</v>
      </c>
      <c r="B70" s="535" t="s">
        <v>203</v>
      </c>
      <c r="C70" s="538">
        <v>41701</v>
      </c>
      <c r="D70" s="539">
        <v>2236.91</v>
      </c>
      <c r="E70" s="390">
        <f t="shared" si="4"/>
        <v>0</v>
      </c>
      <c r="F70" s="511"/>
      <c r="G70" s="512">
        <f t="shared" si="6"/>
        <v>0</v>
      </c>
      <c r="H70" s="512">
        <f t="shared" si="7"/>
        <v>0</v>
      </c>
      <c r="I70" s="512">
        <f t="shared" ref="I70:Q70" si="30">H70</f>
        <v>0</v>
      </c>
      <c r="J70" s="512">
        <f t="shared" si="30"/>
        <v>0</v>
      </c>
      <c r="K70" s="512">
        <f t="shared" si="30"/>
        <v>0</v>
      </c>
      <c r="L70" s="512">
        <f t="shared" si="30"/>
        <v>0</v>
      </c>
      <c r="M70" s="512">
        <f t="shared" si="30"/>
        <v>0</v>
      </c>
      <c r="N70" s="512">
        <f t="shared" si="30"/>
        <v>0</v>
      </c>
      <c r="O70" s="512">
        <f t="shared" si="30"/>
        <v>0</v>
      </c>
      <c r="P70" s="512">
        <f t="shared" si="30"/>
        <v>0</v>
      </c>
      <c r="Q70" s="512">
        <f t="shared" si="30"/>
        <v>0</v>
      </c>
      <c r="R70" s="526">
        <f t="shared" si="5"/>
        <v>0</v>
      </c>
      <c r="S70" s="342"/>
      <c r="T70" s="342"/>
      <c r="U70" s="342"/>
    </row>
    <row r="71" spans="1:21" hidden="1" x14ac:dyDescent="0.3">
      <c r="A71" s="535" t="s">
        <v>204</v>
      </c>
      <c r="B71" s="535" t="s">
        <v>203</v>
      </c>
      <c r="C71" s="538">
        <v>44418</v>
      </c>
      <c r="D71" s="539">
        <v>1444.04</v>
      </c>
      <c r="E71" s="390">
        <f t="shared" si="4"/>
        <v>0</v>
      </c>
      <c r="F71" s="511"/>
      <c r="G71" s="512">
        <f t="shared" si="6"/>
        <v>0</v>
      </c>
      <c r="H71" s="512">
        <f t="shared" si="7"/>
        <v>0</v>
      </c>
      <c r="I71" s="512">
        <f t="shared" ref="I71:Q71" si="31">H71</f>
        <v>0</v>
      </c>
      <c r="J71" s="512">
        <f t="shared" si="31"/>
        <v>0</v>
      </c>
      <c r="K71" s="512">
        <f t="shared" si="31"/>
        <v>0</v>
      </c>
      <c r="L71" s="512">
        <f t="shared" si="31"/>
        <v>0</v>
      </c>
      <c r="M71" s="512">
        <f t="shared" si="31"/>
        <v>0</v>
      </c>
      <c r="N71" s="512">
        <f t="shared" si="31"/>
        <v>0</v>
      </c>
      <c r="O71" s="512">
        <f t="shared" si="31"/>
        <v>0</v>
      </c>
      <c r="P71" s="512">
        <f t="shared" si="31"/>
        <v>0</v>
      </c>
      <c r="Q71" s="512">
        <f t="shared" si="31"/>
        <v>0</v>
      </c>
      <c r="R71" s="526">
        <f t="shared" si="5"/>
        <v>0</v>
      </c>
      <c r="S71" s="342"/>
      <c r="T71" s="342"/>
      <c r="U71" s="342"/>
    </row>
    <row r="72" spans="1:21" hidden="1" x14ac:dyDescent="0.3">
      <c r="A72" s="534" t="s">
        <v>205</v>
      </c>
      <c r="B72" s="534" t="s">
        <v>206</v>
      </c>
      <c r="C72" s="532">
        <v>44447</v>
      </c>
      <c r="D72" s="533">
        <v>1444.94</v>
      </c>
      <c r="E72" s="390">
        <f t="shared" si="4"/>
        <v>0</v>
      </c>
      <c r="F72" s="511"/>
      <c r="G72" s="512">
        <f t="shared" si="6"/>
        <v>0</v>
      </c>
      <c r="H72" s="512">
        <f t="shared" si="7"/>
        <v>0</v>
      </c>
      <c r="I72" s="512">
        <f t="shared" ref="I72:Q72" si="32">H72</f>
        <v>0</v>
      </c>
      <c r="J72" s="512">
        <f t="shared" si="32"/>
        <v>0</v>
      </c>
      <c r="K72" s="512">
        <f t="shared" si="32"/>
        <v>0</v>
      </c>
      <c r="L72" s="512">
        <f t="shared" si="32"/>
        <v>0</v>
      </c>
      <c r="M72" s="512">
        <f t="shared" si="32"/>
        <v>0</v>
      </c>
      <c r="N72" s="512">
        <f t="shared" si="32"/>
        <v>0</v>
      </c>
      <c r="O72" s="512">
        <f t="shared" si="32"/>
        <v>0</v>
      </c>
      <c r="P72" s="512">
        <f t="shared" si="32"/>
        <v>0</v>
      </c>
      <c r="Q72" s="512">
        <f t="shared" si="32"/>
        <v>0</v>
      </c>
      <c r="R72" s="526">
        <f t="shared" si="5"/>
        <v>0</v>
      </c>
      <c r="S72" s="342"/>
      <c r="T72" s="342"/>
      <c r="U72" s="342"/>
    </row>
    <row r="73" spans="1:21" ht="15" hidden="1" thickBot="1" x14ac:dyDescent="0.35">
      <c r="E73" s="390">
        <f t="shared" si="4"/>
        <v>0</v>
      </c>
      <c r="F73" s="511"/>
      <c r="G73" s="511">
        <f>F73</f>
        <v>0</v>
      </c>
      <c r="H73" s="512">
        <f>G73*5%+G73</f>
        <v>0</v>
      </c>
      <c r="I73" s="527"/>
      <c r="J73" s="527"/>
      <c r="K73" s="527"/>
      <c r="L73" s="527"/>
      <c r="M73" s="527"/>
      <c r="N73" s="527"/>
      <c r="O73" s="527"/>
      <c r="P73" s="527"/>
      <c r="Q73" s="528"/>
      <c r="R73" s="529"/>
      <c r="S73" s="342"/>
      <c r="T73" s="342"/>
      <c r="U73" s="342"/>
    </row>
    <row r="74" spans="1:21" s="9" customFormat="1" ht="15" thickBot="1" x14ac:dyDescent="0.35">
      <c r="E74" s="479" t="s">
        <v>161</v>
      </c>
      <c r="F74" s="467">
        <f t="shared" ref="F74:Q74" si="33">SUM(F44:F73)</f>
        <v>4505.8</v>
      </c>
      <c r="G74" s="467">
        <f t="shared" si="33"/>
        <v>4505.8</v>
      </c>
      <c r="H74" s="467">
        <f t="shared" si="33"/>
        <v>4776.1480000000001</v>
      </c>
      <c r="I74" s="467">
        <f t="shared" si="33"/>
        <v>4776.1480000000001</v>
      </c>
      <c r="J74" s="467">
        <f t="shared" si="33"/>
        <v>4776.1480000000001</v>
      </c>
      <c r="K74" s="467">
        <f t="shared" si="33"/>
        <v>4776.1480000000001</v>
      </c>
      <c r="L74" s="467">
        <f t="shared" si="33"/>
        <v>4776.1480000000001</v>
      </c>
      <c r="M74" s="467">
        <f t="shared" si="33"/>
        <v>4776.1480000000001</v>
      </c>
      <c r="N74" s="467">
        <f t="shared" si="33"/>
        <v>4776.1480000000001</v>
      </c>
      <c r="O74" s="467">
        <f t="shared" si="33"/>
        <v>4776.1480000000001</v>
      </c>
      <c r="P74" s="467">
        <f t="shared" si="33"/>
        <v>4776.1480000000001</v>
      </c>
      <c r="Q74" s="468">
        <f t="shared" si="33"/>
        <v>4776.1480000000001</v>
      </c>
      <c r="R74" s="448">
        <f>SUM(F74:Q74)</f>
        <v>56773.080000000009</v>
      </c>
      <c r="S74" s="514"/>
      <c r="T74" s="514"/>
      <c r="U74" s="514"/>
    </row>
    <row r="75" spans="1:21" ht="15" thickBot="1" x14ac:dyDescent="0.35">
      <c r="E75" s="353"/>
      <c r="F75" s="480"/>
      <c r="G75" s="480"/>
      <c r="H75" s="481"/>
      <c r="I75" s="480"/>
      <c r="J75" s="481"/>
      <c r="K75" s="481"/>
      <c r="L75" s="481"/>
      <c r="M75" s="480"/>
      <c r="N75" s="481"/>
      <c r="O75" s="481"/>
      <c r="P75" s="481"/>
      <c r="Q75" s="481"/>
      <c r="R75" s="482"/>
      <c r="S75" s="342"/>
      <c r="T75" s="342"/>
      <c r="U75" s="342"/>
    </row>
    <row r="76" spans="1:21" ht="16.2" thickBot="1" x14ac:dyDescent="0.35">
      <c r="E76" s="394"/>
      <c r="F76" s="635" t="s">
        <v>207</v>
      </c>
      <c r="G76" s="636"/>
      <c r="H76" s="636"/>
      <c r="I76" s="636"/>
      <c r="J76" s="636"/>
      <c r="K76" s="636"/>
      <c r="L76" s="636"/>
      <c r="M76" s="636"/>
      <c r="N76" s="636"/>
      <c r="O76" s="636"/>
      <c r="P76" s="636"/>
      <c r="Q76" s="637"/>
      <c r="R76" s="482"/>
      <c r="S76" s="342"/>
      <c r="T76" s="342"/>
      <c r="U76" s="342"/>
    </row>
    <row r="77" spans="1:21" s="9" customFormat="1" ht="15" thickBot="1" x14ac:dyDescent="0.35">
      <c r="E77" s="391" t="s">
        <v>146</v>
      </c>
      <c r="F77" s="399" t="s">
        <v>147</v>
      </c>
      <c r="G77" s="399" t="s">
        <v>148</v>
      </c>
      <c r="H77" s="399" t="s">
        <v>149</v>
      </c>
      <c r="I77" s="399" t="s">
        <v>150</v>
      </c>
      <c r="J77" s="399" t="s">
        <v>151</v>
      </c>
      <c r="K77" s="399" t="s">
        <v>152</v>
      </c>
      <c r="L77" s="399" t="s">
        <v>153</v>
      </c>
      <c r="M77" s="399" t="s">
        <v>154</v>
      </c>
      <c r="N77" s="399" t="s">
        <v>155</v>
      </c>
      <c r="O77" s="399" t="s">
        <v>156</v>
      </c>
      <c r="P77" s="399" t="s">
        <v>157</v>
      </c>
      <c r="Q77" s="409" t="s">
        <v>158</v>
      </c>
      <c r="R77" s="440" t="s">
        <v>159</v>
      </c>
      <c r="S77" s="344"/>
      <c r="T77" s="344"/>
      <c r="U77" s="514"/>
    </row>
    <row r="78" spans="1:21" ht="15" thickBot="1" x14ac:dyDescent="0.35">
      <c r="E78" s="400" t="s">
        <v>208</v>
      </c>
      <c r="F78" s="401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10"/>
      <c r="R78" s="441"/>
      <c r="S78" s="344"/>
      <c r="T78" s="344"/>
      <c r="U78" s="342"/>
    </row>
    <row r="79" spans="1:21" x14ac:dyDescent="0.3">
      <c r="E79" s="573" t="s">
        <v>332</v>
      </c>
      <c r="F79" s="512">
        <f>F44*F9</f>
        <v>4505.8</v>
      </c>
      <c r="G79" s="512">
        <f t="shared" ref="G79:Q79" si="34">G44*G9</f>
        <v>4505.8</v>
      </c>
      <c r="H79" s="512">
        <f t="shared" si="34"/>
        <v>4776.1480000000001</v>
      </c>
      <c r="I79" s="512">
        <f t="shared" si="34"/>
        <v>4776.1480000000001</v>
      </c>
      <c r="J79" s="512">
        <f t="shared" si="34"/>
        <v>4776.1480000000001</v>
      </c>
      <c r="K79" s="512">
        <f t="shared" si="34"/>
        <v>4776.1480000000001</v>
      </c>
      <c r="L79" s="512">
        <f t="shared" si="34"/>
        <v>4776.1480000000001</v>
      </c>
      <c r="M79" s="512">
        <f t="shared" si="34"/>
        <v>4776.1480000000001</v>
      </c>
      <c r="N79" s="512">
        <f t="shared" si="34"/>
        <v>4776.1480000000001</v>
      </c>
      <c r="O79" s="512">
        <f t="shared" si="34"/>
        <v>4776.1480000000001</v>
      </c>
      <c r="P79" s="512">
        <f t="shared" si="34"/>
        <v>4776.1480000000001</v>
      </c>
      <c r="Q79" s="512">
        <f t="shared" si="34"/>
        <v>4776.1480000000001</v>
      </c>
      <c r="R79" s="525">
        <f>SUM(F79:Q79)</f>
        <v>56773.080000000009</v>
      </c>
      <c r="S79" s="342"/>
      <c r="T79" s="342"/>
      <c r="U79" s="342"/>
    </row>
    <row r="80" spans="1:21" x14ac:dyDescent="0.3">
      <c r="E80" s="508">
        <f t="shared" ref="E80:E107" si="35">E10</f>
        <v>0</v>
      </c>
      <c r="F80" s="512">
        <f>F45*F10</f>
        <v>0</v>
      </c>
      <c r="G80" s="512">
        <f t="shared" ref="F80:Q82" si="36">G45*G10</f>
        <v>0</v>
      </c>
      <c r="H80" s="512">
        <f t="shared" si="36"/>
        <v>0</v>
      </c>
      <c r="I80" s="512">
        <f t="shared" si="36"/>
        <v>0</v>
      </c>
      <c r="J80" s="512">
        <f t="shared" si="36"/>
        <v>0</v>
      </c>
      <c r="K80" s="512">
        <f t="shared" si="36"/>
        <v>0</v>
      </c>
      <c r="L80" s="512">
        <f t="shared" si="36"/>
        <v>0</v>
      </c>
      <c r="M80" s="512">
        <f t="shared" si="36"/>
        <v>0</v>
      </c>
      <c r="N80" s="512">
        <f t="shared" si="36"/>
        <v>0</v>
      </c>
      <c r="O80" s="512">
        <f t="shared" si="36"/>
        <v>0</v>
      </c>
      <c r="P80" s="512">
        <f t="shared" si="36"/>
        <v>0</v>
      </c>
      <c r="Q80" s="512">
        <f t="shared" si="36"/>
        <v>0</v>
      </c>
      <c r="R80" s="526">
        <f t="shared" ref="R80:R107" si="37">SUM(F80:Q80)</f>
        <v>0</v>
      </c>
      <c r="S80" s="342"/>
      <c r="T80" s="342"/>
      <c r="U80" s="342"/>
    </row>
    <row r="81" spans="5:21" x14ac:dyDescent="0.3">
      <c r="E81" s="508">
        <f t="shared" si="35"/>
        <v>0</v>
      </c>
      <c r="F81" s="512">
        <f>F46*F11</f>
        <v>0</v>
      </c>
      <c r="G81" s="512">
        <f t="shared" si="36"/>
        <v>0</v>
      </c>
      <c r="H81" s="512">
        <f t="shared" si="36"/>
        <v>0</v>
      </c>
      <c r="I81" s="512">
        <f t="shared" si="36"/>
        <v>0</v>
      </c>
      <c r="J81" s="512">
        <f t="shared" si="36"/>
        <v>0</v>
      </c>
      <c r="K81" s="512">
        <f t="shared" si="36"/>
        <v>0</v>
      </c>
      <c r="L81" s="512">
        <f t="shared" si="36"/>
        <v>0</v>
      </c>
      <c r="M81" s="512">
        <f t="shared" si="36"/>
        <v>0</v>
      </c>
      <c r="N81" s="512">
        <f t="shared" si="36"/>
        <v>0</v>
      </c>
      <c r="O81" s="512">
        <f t="shared" si="36"/>
        <v>0</v>
      </c>
      <c r="P81" s="512">
        <f t="shared" si="36"/>
        <v>0</v>
      </c>
      <c r="Q81" s="512">
        <f t="shared" si="36"/>
        <v>0</v>
      </c>
      <c r="R81" s="526">
        <f t="shared" si="37"/>
        <v>0</v>
      </c>
      <c r="S81" s="342"/>
      <c r="T81" s="342"/>
      <c r="U81" s="342"/>
    </row>
    <row r="82" spans="5:21" x14ac:dyDescent="0.3">
      <c r="E82" s="508">
        <f t="shared" si="35"/>
        <v>0</v>
      </c>
      <c r="F82" s="512">
        <f t="shared" si="36"/>
        <v>0</v>
      </c>
      <c r="G82" s="512">
        <f t="shared" si="36"/>
        <v>0</v>
      </c>
      <c r="H82" s="512">
        <f t="shared" si="36"/>
        <v>0</v>
      </c>
      <c r="I82" s="512">
        <f t="shared" si="36"/>
        <v>0</v>
      </c>
      <c r="J82" s="512">
        <f t="shared" si="36"/>
        <v>0</v>
      </c>
      <c r="K82" s="512">
        <f t="shared" si="36"/>
        <v>0</v>
      </c>
      <c r="L82" s="512">
        <f t="shared" si="36"/>
        <v>0</v>
      </c>
      <c r="M82" s="512">
        <f t="shared" si="36"/>
        <v>0</v>
      </c>
      <c r="N82" s="512">
        <f t="shared" si="36"/>
        <v>0</v>
      </c>
      <c r="O82" s="512">
        <f t="shared" si="36"/>
        <v>0</v>
      </c>
      <c r="P82" s="512">
        <f t="shared" si="36"/>
        <v>0</v>
      </c>
      <c r="Q82" s="512">
        <f t="shared" si="36"/>
        <v>0</v>
      </c>
      <c r="R82" s="526">
        <f t="shared" si="37"/>
        <v>0</v>
      </c>
      <c r="S82" s="342"/>
      <c r="T82" s="342"/>
      <c r="U82" s="342"/>
    </row>
    <row r="83" spans="5:21" ht="15" thickBot="1" x14ac:dyDescent="0.35">
      <c r="E83" s="508">
        <f t="shared" si="35"/>
        <v>0</v>
      </c>
      <c r="F83" s="512">
        <f t="shared" ref="F83:Q83" si="38">F48</f>
        <v>0</v>
      </c>
      <c r="G83" s="512">
        <f t="shared" si="38"/>
        <v>0</v>
      </c>
      <c r="H83" s="512">
        <f t="shared" si="38"/>
        <v>0</v>
      </c>
      <c r="I83" s="512">
        <f t="shared" si="38"/>
        <v>0</v>
      </c>
      <c r="J83" s="512">
        <f t="shared" si="38"/>
        <v>0</v>
      </c>
      <c r="K83" s="512">
        <f t="shared" si="38"/>
        <v>0</v>
      </c>
      <c r="L83" s="512">
        <f t="shared" si="38"/>
        <v>0</v>
      </c>
      <c r="M83" s="512">
        <f t="shared" si="38"/>
        <v>0</v>
      </c>
      <c r="N83" s="512">
        <f t="shared" si="38"/>
        <v>0</v>
      </c>
      <c r="O83" s="512">
        <f t="shared" si="38"/>
        <v>0</v>
      </c>
      <c r="P83" s="512">
        <f t="shared" si="38"/>
        <v>0</v>
      </c>
      <c r="Q83" s="512">
        <f t="shared" si="38"/>
        <v>0</v>
      </c>
      <c r="R83" s="526">
        <f t="shared" si="37"/>
        <v>0</v>
      </c>
      <c r="S83" s="342"/>
      <c r="T83" s="342"/>
      <c r="U83" s="342"/>
    </row>
    <row r="84" spans="5:21" hidden="1" x14ac:dyDescent="0.3">
      <c r="E84" s="508">
        <f t="shared" si="35"/>
        <v>0</v>
      </c>
      <c r="F84" s="512">
        <f t="shared" ref="F84:Q84" si="39">F49</f>
        <v>0</v>
      </c>
      <c r="G84" s="512">
        <f t="shared" si="39"/>
        <v>0</v>
      </c>
      <c r="H84" s="512">
        <f t="shared" si="39"/>
        <v>0</v>
      </c>
      <c r="I84" s="512">
        <f t="shared" si="39"/>
        <v>0</v>
      </c>
      <c r="J84" s="512">
        <f t="shared" si="39"/>
        <v>0</v>
      </c>
      <c r="K84" s="512">
        <f t="shared" si="39"/>
        <v>0</v>
      </c>
      <c r="L84" s="512">
        <f t="shared" si="39"/>
        <v>0</v>
      </c>
      <c r="M84" s="512">
        <f t="shared" si="39"/>
        <v>0</v>
      </c>
      <c r="N84" s="512">
        <f t="shared" si="39"/>
        <v>0</v>
      </c>
      <c r="O84" s="512">
        <f t="shared" si="39"/>
        <v>0</v>
      </c>
      <c r="P84" s="512">
        <f t="shared" si="39"/>
        <v>0</v>
      </c>
      <c r="Q84" s="512">
        <f t="shared" si="39"/>
        <v>0</v>
      </c>
      <c r="R84" s="526">
        <f t="shared" si="37"/>
        <v>0</v>
      </c>
      <c r="S84" s="342"/>
      <c r="T84" s="342"/>
      <c r="U84" s="342"/>
    </row>
    <row r="85" spans="5:21" hidden="1" x14ac:dyDescent="0.3">
      <c r="E85" s="508">
        <f t="shared" si="35"/>
        <v>0</v>
      </c>
      <c r="F85" s="512">
        <f t="shared" ref="F85:Q85" si="40">F50</f>
        <v>0</v>
      </c>
      <c r="G85" s="512">
        <f t="shared" si="40"/>
        <v>0</v>
      </c>
      <c r="H85" s="512">
        <f t="shared" si="40"/>
        <v>0</v>
      </c>
      <c r="I85" s="512">
        <f t="shared" si="40"/>
        <v>0</v>
      </c>
      <c r="J85" s="512">
        <f t="shared" si="40"/>
        <v>0</v>
      </c>
      <c r="K85" s="512">
        <f t="shared" si="40"/>
        <v>0</v>
      </c>
      <c r="L85" s="512">
        <f t="shared" si="40"/>
        <v>0</v>
      </c>
      <c r="M85" s="512">
        <f t="shared" si="40"/>
        <v>0</v>
      </c>
      <c r="N85" s="512">
        <f t="shared" si="40"/>
        <v>0</v>
      </c>
      <c r="O85" s="512">
        <f t="shared" si="40"/>
        <v>0</v>
      </c>
      <c r="P85" s="512">
        <f t="shared" si="40"/>
        <v>0</v>
      </c>
      <c r="Q85" s="512">
        <f t="shared" si="40"/>
        <v>0</v>
      </c>
      <c r="R85" s="526">
        <f t="shared" si="37"/>
        <v>0</v>
      </c>
      <c r="S85" s="342"/>
      <c r="T85" s="342"/>
      <c r="U85" s="342"/>
    </row>
    <row r="86" spans="5:21" hidden="1" x14ac:dyDescent="0.3">
      <c r="E86" s="508">
        <f t="shared" si="35"/>
        <v>0</v>
      </c>
      <c r="F86" s="512">
        <f t="shared" ref="F86:Q86" si="41">F51</f>
        <v>0</v>
      </c>
      <c r="G86" s="512">
        <f t="shared" si="41"/>
        <v>0</v>
      </c>
      <c r="H86" s="512">
        <f t="shared" si="41"/>
        <v>0</v>
      </c>
      <c r="I86" s="512">
        <f t="shared" si="41"/>
        <v>0</v>
      </c>
      <c r="J86" s="512">
        <f t="shared" si="41"/>
        <v>0</v>
      </c>
      <c r="K86" s="512">
        <f t="shared" si="41"/>
        <v>0</v>
      </c>
      <c r="L86" s="512">
        <f t="shared" si="41"/>
        <v>0</v>
      </c>
      <c r="M86" s="512">
        <f t="shared" si="41"/>
        <v>0</v>
      </c>
      <c r="N86" s="512">
        <f t="shared" si="41"/>
        <v>0</v>
      </c>
      <c r="O86" s="512">
        <f t="shared" si="41"/>
        <v>0</v>
      </c>
      <c r="P86" s="512">
        <f t="shared" si="41"/>
        <v>0</v>
      </c>
      <c r="Q86" s="512">
        <f t="shared" si="41"/>
        <v>0</v>
      </c>
      <c r="R86" s="526">
        <f t="shared" si="37"/>
        <v>0</v>
      </c>
      <c r="S86" s="342"/>
      <c r="T86" s="342"/>
      <c r="U86" s="342"/>
    </row>
    <row r="87" spans="5:21" hidden="1" x14ac:dyDescent="0.3">
      <c r="E87" s="508">
        <f t="shared" si="35"/>
        <v>0</v>
      </c>
      <c r="F87" s="512">
        <f t="shared" ref="F87:Q87" si="42">F52</f>
        <v>0</v>
      </c>
      <c r="G87" s="512">
        <f t="shared" si="42"/>
        <v>0</v>
      </c>
      <c r="H87" s="512">
        <f t="shared" si="42"/>
        <v>0</v>
      </c>
      <c r="I87" s="512">
        <f t="shared" si="42"/>
        <v>0</v>
      </c>
      <c r="J87" s="512">
        <f t="shared" si="42"/>
        <v>0</v>
      </c>
      <c r="K87" s="512">
        <f t="shared" si="42"/>
        <v>0</v>
      </c>
      <c r="L87" s="512">
        <f t="shared" si="42"/>
        <v>0</v>
      </c>
      <c r="M87" s="512">
        <f t="shared" si="42"/>
        <v>0</v>
      </c>
      <c r="N87" s="512">
        <f t="shared" si="42"/>
        <v>0</v>
      </c>
      <c r="O87" s="512">
        <f t="shared" si="42"/>
        <v>0</v>
      </c>
      <c r="P87" s="512">
        <f t="shared" si="42"/>
        <v>0</v>
      </c>
      <c r="Q87" s="512">
        <f t="shared" si="42"/>
        <v>0</v>
      </c>
      <c r="R87" s="526">
        <f t="shared" si="37"/>
        <v>0</v>
      </c>
      <c r="S87" s="342"/>
      <c r="T87" s="342"/>
      <c r="U87" s="342"/>
    </row>
    <row r="88" spans="5:21" hidden="1" x14ac:dyDescent="0.3">
      <c r="E88" s="508">
        <f t="shared" si="35"/>
        <v>0</v>
      </c>
      <c r="F88" s="512">
        <f t="shared" ref="F88:Q88" si="43">F53</f>
        <v>0</v>
      </c>
      <c r="G88" s="512">
        <f t="shared" si="43"/>
        <v>0</v>
      </c>
      <c r="H88" s="512">
        <f t="shared" si="43"/>
        <v>0</v>
      </c>
      <c r="I88" s="512">
        <f t="shared" si="43"/>
        <v>0</v>
      </c>
      <c r="J88" s="512">
        <f t="shared" si="43"/>
        <v>0</v>
      </c>
      <c r="K88" s="512">
        <f t="shared" si="43"/>
        <v>0</v>
      </c>
      <c r="L88" s="512">
        <f t="shared" si="43"/>
        <v>0</v>
      </c>
      <c r="M88" s="512">
        <f t="shared" si="43"/>
        <v>0</v>
      </c>
      <c r="N88" s="512">
        <f t="shared" si="43"/>
        <v>0</v>
      </c>
      <c r="O88" s="512">
        <f t="shared" si="43"/>
        <v>0</v>
      </c>
      <c r="P88" s="512">
        <f t="shared" si="43"/>
        <v>0</v>
      </c>
      <c r="Q88" s="512">
        <f t="shared" si="43"/>
        <v>0</v>
      </c>
      <c r="R88" s="526">
        <f t="shared" si="37"/>
        <v>0</v>
      </c>
      <c r="S88" s="342"/>
      <c r="T88" s="342"/>
      <c r="U88" s="342"/>
    </row>
    <row r="89" spans="5:21" hidden="1" x14ac:dyDescent="0.3">
      <c r="E89" s="508">
        <f t="shared" si="35"/>
        <v>0</v>
      </c>
      <c r="F89" s="512"/>
      <c r="G89" s="512">
        <f>F89</f>
        <v>0</v>
      </c>
      <c r="H89" s="512">
        <f>G89*5%+G89</f>
        <v>0</v>
      </c>
      <c r="I89" s="512">
        <f>H89</f>
        <v>0</v>
      </c>
      <c r="J89" s="512">
        <f>H89</f>
        <v>0</v>
      </c>
      <c r="K89" s="512">
        <f t="shared" ref="K89:Q89" si="44">I89</f>
        <v>0</v>
      </c>
      <c r="L89" s="512">
        <f t="shared" si="44"/>
        <v>0</v>
      </c>
      <c r="M89" s="512">
        <f t="shared" si="44"/>
        <v>0</v>
      </c>
      <c r="N89" s="512">
        <f t="shared" si="44"/>
        <v>0</v>
      </c>
      <c r="O89" s="512">
        <f t="shared" si="44"/>
        <v>0</v>
      </c>
      <c r="P89" s="512">
        <f t="shared" si="44"/>
        <v>0</v>
      </c>
      <c r="Q89" s="512">
        <f t="shared" si="44"/>
        <v>0</v>
      </c>
      <c r="R89" s="526">
        <f t="shared" si="37"/>
        <v>0</v>
      </c>
      <c r="S89" s="342"/>
      <c r="T89" s="342"/>
      <c r="U89" s="342"/>
    </row>
    <row r="90" spans="5:21" hidden="1" x14ac:dyDescent="0.3">
      <c r="E90" s="508">
        <f t="shared" si="35"/>
        <v>0</v>
      </c>
      <c r="F90" s="512">
        <f t="shared" ref="F90:Q90" si="45">F55</f>
        <v>0</v>
      </c>
      <c r="G90" s="512">
        <f t="shared" si="45"/>
        <v>0</v>
      </c>
      <c r="H90" s="512">
        <f t="shared" si="45"/>
        <v>0</v>
      </c>
      <c r="I90" s="512">
        <f t="shared" si="45"/>
        <v>0</v>
      </c>
      <c r="J90" s="512">
        <f t="shared" si="45"/>
        <v>0</v>
      </c>
      <c r="K90" s="512">
        <f t="shared" si="45"/>
        <v>0</v>
      </c>
      <c r="L90" s="512">
        <f t="shared" si="45"/>
        <v>0</v>
      </c>
      <c r="M90" s="512">
        <f t="shared" si="45"/>
        <v>0</v>
      </c>
      <c r="N90" s="512">
        <f t="shared" si="45"/>
        <v>0</v>
      </c>
      <c r="O90" s="512">
        <f t="shared" si="45"/>
        <v>0</v>
      </c>
      <c r="P90" s="512">
        <f t="shared" si="45"/>
        <v>0</v>
      </c>
      <c r="Q90" s="512">
        <f t="shared" si="45"/>
        <v>0</v>
      </c>
      <c r="R90" s="526">
        <f t="shared" si="37"/>
        <v>0</v>
      </c>
      <c r="S90" s="342"/>
      <c r="T90" s="342"/>
      <c r="U90" s="342"/>
    </row>
    <row r="91" spans="5:21" hidden="1" x14ac:dyDescent="0.3">
      <c r="E91" s="508">
        <f t="shared" si="35"/>
        <v>0</v>
      </c>
      <c r="F91" s="512">
        <f t="shared" ref="F91:Q91" si="46">F56</f>
        <v>0</v>
      </c>
      <c r="G91" s="512">
        <f t="shared" si="46"/>
        <v>0</v>
      </c>
      <c r="H91" s="512">
        <f t="shared" si="46"/>
        <v>0</v>
      </c>
      <c r="I91" s="512">
        <f t="shared" si="46"/>
        <v>0</v>
      </c>
      <c r="J91" s="512">
        <f t="shared" si="46"/>
        <v>0</v>
      </c>
      <c r="K91" s="512">
        <f t="shared" si="46"/>
        <v>0</v>
      </c>
      <c r="L91" s="512">
        <f t="shared" si="46"/>
        <v>0</v>
      </c>
      <c r="M91" s="512">
        <f t="shared" si="46"/>
        <v>0</v>
      </c>
      <c r="N91" s="512">
        <f t="shared" si="46"/>
        <v>0</v>
      </c>
      <c r="O91" s="512">
        <f t="shared" si="46"/>
        <v>0</v>
      </c>
      <c r="P91" s="512">
        <f t="shared" si="46"/>
        <v>0</v>
      </c>
      <c r="Q91" s="512">
        <f t="shared" si="46"/>
        <v>0</v>
      </c>
      <c r="R91" s="526">
        <f t="shared" si="37"/>
        <v>0</v>
      </c>
      <c r="S91" s="342"/>
      <c r="T91" s="342"/>
      <c r="U91" s="342"/>
    </row>
    <row r="92" spans="5:21" hidden="1" x14ac:dyDescent="0.3">
      <c r="E92" s="508">
        <f t="shared" si="35"/>
        <v>0</v>
      </c>
      <c r="F92" s="512">
        <f t="shared" ref="F92:Q92" si="47">F57</f>
        <v>0</v>
      </c>
      <c r="G92" s="512">
        <f t="shared" si="47"/>
        <v>0</v>
      </c>
      <c r="H92" s="512">
        <f t="shared" si="47"/>
        <v>0</v>
      </c>
      <c r="I92" s="512">
        <f t="shared" si="47"/>
        <v>0</v>
      </c>
      <c r="J92" s="512">
        <f t="shared" si="47"/>
        <v>0</v>
      </c>
      <c r="K92" s="512">
        <f t="shared" si="47"/>
        <v>0</v>
      </c>
      <c r="L92" s="512">
        <f t="shared" si="47"/>
        <v>0</v>
      </c>
      <c r="M92" s="512">
        <f t="shared" si="47"/>
        <v>0</v>
      </c>
      <c r="N92" s="512">
        <f t="shared" si="47"/>
        <v>0</v>
      </c>
      <c r="O92" s="512">
        <f t="shared" si="47"/>
        <v>0</v>
      </c>
      <c r="P92" s="512">
        <f t="shared" si="47"/>
        <v>0</v>
      </c>
      <c r="Q92" s="512">
        <f t="shared" si="47"/>
        <v>0</v>
      </c>
      <c r="R92" s="526">
        <f t="shared" si="37"/>
        <v>0</v>
      </c>
      <c r="S92" s="342"/>
      <c r="T92" s="342"/>
      <c r="U92" s="342"/>
    </row>
    <row r="93" spans="5:21" hidden="1" x14ac:dyDescent="0.3">
      <c r="E93" s="508">
        <f t="shared" si="35"/>
        <v>0</v>
      </c>
      <c r="F93" s="512">
        <f t="shared" ref="F93:Q93" si="48">F58</f>
        <v>0</v>
      </c>
      <c r="G93" s="512">
        <f t="shared" si="48"/>
        <v>0</v>
      </c>
      <c r="H93" s="512">
        <f t="shared" si="48"/>
        <v>0</v>
      </c>
      <c r="I93" s="512">
        <f t="shared" si="48"/>
        <v>0</v>
      </c>
      <c r="J93" s="512">
        <f t="shared" si="48"/>
        <v>0</v>
      </c>
      <c r="K93" s="512">
        <f t="shared" si="48"/>
        <v>0</v>
      </c>
      <c r="L93" s="512">
        <f t="shared" si="48"/>
        <v>0</v>
      </c>
      <c r="M93" s="512">
        <f t="shared" si="48"/>
        <v>0</v>
      </c>
      <c r="N93" s="512">
        <f t="shared" si="48"/>
        <v>0</v>
      </c>
      <c r="O93" s="512">
        <f t="shared" si="48"/>
        <v>0</v>
      </c>
      <c r="P93" s="512">
        <f t="shared" si="48"/>
        <v>0</v>
      </c>
      <c r="Q93" s="512">
        <f t="shared" si="48"/>
        <v>0</v>
      </c>
      <c r="R93" s="526">
        <f t="shared" si="37"/>
        <v>0</v>
      </c>
      <c r="S93" s="342"/>
      <c r="T93" s="342"/>
      <c r="U93" s="342"/>
    </row>
    <row r="94" spans="5:21" hidden="1" x14ac:dyDescent="0.3">
      <c r="E94" s="508">
        <f t="shared" si="35"/>
        <v>0</v>
      </c>
      <c r="F94" s="512">
        <f t="shared" ref="F94:Q94" si="49">F59</f>
        <v>0</v>
      </c>
      <c r="G94" s="512">
        <f t="shared" si="49"/>
        <v>0</v>
      </c>
      <c r="H94" s="512">
        <f t="shared" si="49"/>
        <v>0</v>
      </c>
      <c r="I94" s="512">
        <f t="shared" si="49"/>
        <v>0</v>
      </c>
      <c r="J94" s="512">
        <f t="shared" si="49"/>
        <v>0</v>
      </c>
      <c r="K94" s="512">
        <f t="shared" si="49"/>
        <v>0</v>
      </c>
      <c r="L94" s="512">
        <f t="shared" si="49"/>
        <v>0</v>
      </c>
      <c r="M94" s="512">
        <f t="shared" si="49"/>
        <v>0</v>
      </c>
      <c r="N94" s="512">
        <f t="shared" si="49"/>
        <v>0</v>
      </c>
      <c r="O94" s="512">
        <f t="shared" si="49"/>
        <v>0</v>
      </c>
      <c r="P94" s="512">
        <f t="shared" si="49"/>
        <v>0</v>
      </c>
      <c r="Q94" s="512">
        <f t="shared" si="49"/>
        <v>0</v>
      </c>
      <c r="R94" s="526">
        <f t="shared" si="37"/>
        <v>0</v>
      </c>
      <c r="S94" s="342"/>
      <c r="T94" s="342"/>
      <c r="U94" s="342"/>
    </row>
    <row r="95" spans="5:21" hidden="1" x14ac:dyDescent="0.3">
      <c r="E95" s="508">
        <f t="shared" si="35"/>
        <v>0</v>
      </c>
      <c r="F95" s="512">
        <f t="shared" ref="F95:Q95" si="50">F60</f>
        <v>0</v>
      </c>
      <c r="G95" s="512">
        <f t="shared" si="50"/>
        <v>0</v>
      </c>
      <c r="H95" s="512">
        <f t="shared" si="50"/>
        <v>0</v>
      </c>
      <c r="I95" s="512">
        <f t="shared" si="50"/>
        <v>0</v>
      </c>
      <c r="J95" s="512">
        <f t="shared" si="50"/>
        <v>0</v>
      </c>
      <c r="K95" s="512">
        <f t="shared" si="50"/>
        <v>0</v>
      </c>
      <c r="L95" s="512">
        <f t="shared" si="50"/>
        <v>0</v>
      </c>
      <c r="M95" s="512">
        <f t="shared" si="50"/>
        <v>0</v>
      </c>
      <c r="N95" s="512">
        <f t="shared" si="50"/>
        <v>0</v>
      </c>
      <c r="O95" s="512">
        <f t="shared" si="50"/>
        <v>0</v>
      </c>
      <c r="P95" s="512">
        <f t="shared" si="50"/>
        <v>0</v>
      </c>
      <c r="Q95" s="512">
        <f t="shared" si="50"/>
        <v>0</v>
      </c>
      <c r="R95" s="526">
        <f t="shared" si="37"/>
        <v>0</v>
      </c>
      <c r="S95" s="342"/>
      <c r="T95" s="342"/>
      <c r="U95" s="342"/>
    </row>
    <row r="96" spans="5:21" hidden="1" x14ac:dyDescent="0.3">
      <c r="E96" s="508">
        <f t="shared" si="35"/>
        <v>0</v>
      </c>
      <c r="F96" s="512">
        <f t="shared" ref="F96:Q96" si="51">F61</f>
        <v>0</v>
      </c>
      <c r="G96" s="512">
        <f t="shared" si="51"/>
        <v>0</v>
      </c>
      <c r="H96" s="512">
        <f t="shared" si="51"/>
        <v>0</v>
      </c>
      <c r="I96" s="512">
        <f t="shared" si="51"/>
        <v>0</v>
      </c>
      <c r="J96" s="512">
        <f t="shared" si="51"/>
        <v>0</v>
      </c>
      <c r="K96" s="512">
        <f t="shared" si="51"/>
        <v>0</v>
      </c>
      <c r="L96" s="512">
        <f t="shared" si="51"/>
        <v>0</v>
      </c>
      <c r="M96" s="512">
        <f t="shared" si="51"/>
        <v>0</v>
      </c>
      <c r="N96" s="512">
        <f t="shared" si="51"/>
        <v>0</v>
      </c>
      <c r="O96" s="512">
        <f t="shared" si="51"/>
        <v>0</v>
      </c>
      <c r="P96" s="512">
        <f t="shared" si="51"/>
        <v>0</v>
      </c>
      <c r="Q96" s="512">
        <f t="shared" si="51"/>
        <v>0</v>
      </c>
      <c r="R96" s="526">
        <f t="shared" si="37"/>
        <v>0</v>
      </c>
      <c r="S96" s="342"/>
      <c r="T96" s="342"/>
      <c r="U96" s="342"/>
    </row>
    <row r="97" spans="5:21" hidden="1" x14ac:dyDescent="0.3">
      <c r="E97" s="508">
        <f t="shared" si="35"/>
        <v>0</v>
      </c>
      <c r="F97" s="512">
        <f t="shared" ref="F97:Q97" si="52">F62</f>
        <v>0</v>
      </c>
      <c r="G97" s="512">
        <f t="shared" si="52"/>
        <v>0</v>
      </c>
      <c r="H97" s="512">
        <f t="shared" si="52"/>
        <v>0</v>
      </c>
      <c r="I97" s="512">
        <f t="shared" si="52"/>
        <v>0</v>
      </c>
      <c r="J97" s="512">
        <f t="shared" si="52"/>
        <v>0</v>
      </c>
      <c r="K97" s="512">
        <f t="shared" si="52"/>
        <v>0</v>
      </c>
      <c r="L97" s="512">
        <f t="shared" si="52"/>
        <v>0</v>
      </c>
      <c r="M97" s="512">
        <f t="shared" si="52"/>
        <v>0</v>
      </c>
      <c r="N97" s="512">
        <f t="shared" si="52"/>
        <v>0</v>
      </c>
      <c r="O97" s="512">
        <f t="shared" si="52"/>
        <v>0</v>
      </c>
      <c r="P97" s="512">
        <f t="shared" si="52"/>
        <v>0</v>
      </c>
      <c r="Q97" s="512">
        <f t="shared" si="52"/>
        <v>0</v>
      </c>
      <c r="R97" s="526">
        <f t="shared" si="37"/>
        <v>0</v>
      </c>
      <c r="S97" s="342"/>
      <c r="T97" s="342"/>
      <c r="U97" s="342"/>
    </row>
    <row r="98" spans="5:21" hidden="1" x14ac:dyDescent="0.3">
      <c r="E98" s="508">
        <f t="shared" si="35"/>
        <v>0</v>
      </c>
      <c r="F98" s="512">
        <f t="shared" ref="F98:Q98" si="53">F63</f>
        <v>0</v>
      </c>
      <c r="G98" s="512">
        <f t="shared" si="53"/>
        <v>0</v>
      </c>
      <c r="H98" s="512">
        <f t="shared" si="53"/>
        <v>0</v>
      </c>
      <c r="I98" s="512">
        <f t="shared" si="53"/>
        <v>0</v>
      </c>
      <c r="J98" s="512">
        <f t="shared" si="53"/>
        <v>0</v>
      </c>
      <c r="K98" s="512">
        <f t="shared" si="53"/>
        <v>0</v>
      </c>
      <c r="L98" s="512">
        <f t="shared" si="53"/>
        <v>0</v>
      </c>
      <c r="M98" s="512">
        <f t="shared" si="53"/>
        <v>0</v>
      </c>
      <c r="N98" s="512">
        <f t="shared" si="53"/>
        <v>0</v>
      </c>
      <c r="O98" s="512">
        <f t="shared" si="53"/>
        <v>0</v>
      </c>
      <c r="P98" s="512">
        <f t="shared" si="53"/>
        <v>0</v>
      </c>
      <c r="Q98" s="512">
        <f t="shared" si="53"/>
        <v>0</v>
      </c>
      <c r="R98" s="526">
        <f t="shared" si="37"/>
        <v>0</v>
      </c>
      <c r="S98" s="342"/>
      <c r="T98" s="342"/>
      <c r="U98" s="342"/>
    </row>
    <row r="99" spans="5:21" hidden="1" x14ac:dyDescent="0.3">
      <c r="E99" s="508">
        <f t="shared" si="35"/>
        <v>0</v>
      </c>
      <c r="F99" s="512">
        <f t="shared" ref="F99:Q99" si="54">F64</f>
        <v>0</v>
      </c>
      <c r="G99" s="512">
        <f t="shared" si="54"/>
        <v>0</v>
      </c>
      <c r="H99" s="512">
        <f t="shared" si="54"/>
        <v>0</v>
      </c>
      <c r="I99" s="512">
        <f t="shared" si="54"/>
        <v>0</v>
      </c>
      <c r="J99" s="512">
        <f t="shared" si="54"/>
        <v>0</v>
      </c>
      <c r="K99" s="512">
        <f t="shared" si="54"/>
        <v>0</v>
      </c>
      <c r="L99" s="512">
        <f t="shared" si="54"/>
        <v>0</v>
      </c>
      <c r="M99" s="512">
        <f t="shared" si="54"/>
        <v>0</v>
      </c>
      <c r="N99" s="512">
        <f t="shared" si="54"/>
        <v>0</v>
      </c>
      <c r="O99" s="512">
        <f t="shared" si="54"/>
        <v>0</v>
      </c>
      <c r="P99" s="512">
        <f t="shared" si="54"/>
        <v>0</v>
      </c>
      <c r="Q99" s="512">
        <f t="shared" si="54"/>
        <v>0</v>
      </c>
      <c r="R99" s="526">
        <f t="shared" si="37"/>
        <v>0</v>
      </c>
      <c r="S99" s="342"/>
      <c r="T99" s="342"/>
      <c r="U99" s="342"/>
    </row>
    <row r="100" spans="5:21" hidden="1" x14ac:dyDescent="0.3">
      <c r="E100" s="508">
        <f t="shared" si="35"/>
        <v>0</v>
      </c>
      <c r="F100" s="512">
        <f t="shared" ref="F100:Q100" si="55">F65</f>
        <v>0</v>
      </c>
      <c r="G100" s="512">
        <f t="shared" si="55"/>
        <v>0</v>
      </c>
      <c r="H100" s="512">
        <f t="shared" si="55"/>
        <v>0</v>
      </c>
      <c r="I100" s="512">
        <f t="shared" si="55"/>
        <v>0</v>
      </c>
      <c r="J100" s="512">
        <f t="shared" si="55"/>
        <v>0</v>
      </c>
      <c r="K100" s="512">
        <f t="shared" si="55"/>
        <v>0</v>
      </c>
      <c r="L100" s="512">
        <f t="shared" si="55"/>
        <v>0</v>
      </c>
      <c r="M100" s="512">
        <f t="shared" si="55"/>
        <v>0</v>
      </c>
      <c r="N100" s="512">
        <f t="shared" si="55"/>
        <v>0</v>
      </c>
      <c r="O100" s="512">
        <f t="shared" si="55"/>
        <v>0</v>
      </c>
      <c r="P100" s="512">
        <f t="shared" si="55"/>
        <v>0</v>
      </c>
      <c r="Q100" s="512">
        <f t="shared" si="55"/>
        <v>0</v>
      </c>
      <c r="R100" s="526">
        <f t="shared" si="37"/>
        <v>0</v>
      </c>
      <c r="S100" s="342"/>
      <c r="T100" s="342"/>
      <c r="U100" s="342"/>
    </row>
    <row r="101" spans="5:21" hidden="1" x14ac:dyDescent="0.3">
      <c r="E101" s="508">
        <f t="shared" si="35"/>
        <v>0</v>
      </c>
      <c r="F101" s="512">
        <f t="shared" ref="F101:Q101" si="56">F66</f>
        <v>0</v>
      </c>
      <c r="G101" s="512">
        <f t="shared" si="56"/>
        <v>0</v>
      </c>
      <c r="H101" s="512">
        <f t="shared" si="56"/>
        <v>0</v>
      </c>
      <c r="I101" s="512">
        <f t="shared" si="56"/>
        <v>0</v>
      </c>
      <c r="J101" s="512">
        <f t="shared" si="56"/>
        <v>0</v>
      </c>
      <c r="K101" s="512">
        <f t="shared" si="56"/>
        <v>0</v>
      </c>
      <c r="L101" s="512">
        <f t="shared" si="56"/>
        <v>0</v>
      </c>
      <c r="M101" s="512">
        <f t="shared" si="56"/>
        <v>0</v>
      </c>
      <c r="N101" s="512">
        <f t="shared" si="56"/>
        <v>0</v>
      </c>
      <c r="O101" s="512">
        <f t="shared" si="56"/>
        <v>0</v>
      </c>
      <c r="P101" s="512">
        <f t="shared" si="56"/>
        <v>0</v>
      </c>
      <c r="Q101" s="512">
        <f t="shared" si="56"/>
        <v>0</v>
      </c>
      <c r="R101" s="526">
        <f t="shared" si="37"/>
        <v>0</v>
      </c>
      <c r="S101" s="342"/>
      <c r="T101" s="342"/>
      <c r="U101" s="342"/>
    </row>
    <row r="102" spans="5:21" hidden="1" x14ac:dyDescent="0.3">
      <c r="E102" s="508">
        <f t="shared" si="35"/>
        <v>0</v>
      </c>
      <c r="F102" s="512">
        <f t="shared" ref="F102:Q102" si="57">F67</f>
        <v>0</v>
      </c>
      <c r="G102" s="512">
        <f t="shared" si="57"/>
        <v>0</v>
      </c>
      <c r="H102" s="512">
        <f t="shared" si="57"/>
        <v>0</v>
      </c>
      <c r="I102" s="512">
        <f t="shared" si="57"/>
        <v>0</v>
      </c>
      <c r="J102" s="512">
        <f t="shared" si="57"/>
        <v>0</v>
      </c>
      <c r="K102" s="512">
        <f t="shared" si="57"/>
        <v>0</v>
      </c>
      <c r="L102" s="512">
        <f t="shared" si="57"/>
        <v>0</v>
      </c>
      <c r="M102" s="512">
        <f t="shared" si="57"/>
        <v>0</v>
      </c>
      <c r="N102" s="512">
        <f t="shared" si="57"/>
        <v>0</v>
      </c>
      <c r="O102" s="512">
        <f t="shared" si="57"/>
        <v>0</v>
      </c>
      <c r="P102" s="512">
        <f t="shared" si="57"/>
        <v>0</v>
      </c>
      <c r="Q102" s="512">
        <f t="shared" si="57"/>
        <v>0</v>
      </c>
      <c r="R102" s="526">
        <f t="shared" si="37"/>
        <v>0</v>
      </c>
      <c r="S102" s="342"/>
      <c r="T102" s="342"/>
      <c r="U102" s="342"/>
    </row>
    <row r="103" spans="5:21" hidden="1" x14ac:dyDescent="0.3">
      <c r="E103" s="508">
        <f t="shared" si="35"/>
        <v>0</v>
      </c>
      <c r="F103" s="512">
        <f t="shared" ref="F103:Q103" si="58">F68</f>
        <v>0</v>
      </c>
      <c r="G103" s="512">
        <f t="shared" si="58"/>
        <v>0</v>
      </c>
      <c r="H103" s="512">
        <f t="shared" si="58"/>
        <v>0</v>
      </c>
      <c r="I103" s="512">
        <f t="shared" si="58"/>
        <v>0</v>
      </c>
      <c r="J103" s="512">
        <f t="shared" si="58"/>
        <v>0</v>
      </c>
      <c r="K103" s="512">
        <f t="shared" si="58"/>
        <v>0</v>
      </c>
      <c r="L103" s="512">
        <f t="shared" si="58"/>
        <v>0</v>
      </c>
      <c r="M103" s="512">
        <f t="shared" si="58"/>
        <v>0</v>
      </c>
      <c r="N103" s="512">
        <f t="shared" si="58"/>
        <v>0</v>
      </c>
      <c r="O103" s="512">
        <f t="shared" si="58"/>
        <v>0</v>
      </c>
      <c r="P103" s="512">
        <f t="shared" si="58"/>
        <v>0</v>
      </c>
      <c r="Q103" s="512">
        <f t="shared" si="58"/>
        <v>0</v>
      </c>
      <c r="R103" s="526">
        <f t="shared" si="37"/>
        <v>0</v>
      </c>
      <c r="S103" s="342"/>
      <c r="T103" s="342"/>
      <c r="U103" s="342"/>
    </row>
    <row r="104" spans="5:21" hidden="1" x14ac:dyDescent="0.3">
      <c r="E104" s="508">
        <f t="shared" si="35"/>
        <v>0</v>
      </c>
      <c r="F104" s="512">
        <f t="shared" ref="F104:Q104" si="59">F69</f>
        <v>0</v>
      </c>
      <c r="G104" s="512">
        <f t="shared" si="59"/>
        <v>0</v>
      </c>
      <c r="H104" s="512">
        <f t="shared" si="59"/>
        <v>0</v>
      </c>
      <c r="I104" s="512">
        <f t="shared" si="59"/>
        <v>0</v>
      </c>
      <c r="J104" s="512">
        <f t="shared" si="59"/>
        <v>0</v>
      </c>
      <c r="K104" s="512">
        <f t="shared" si="59"/>
        <v>0</v>
      </c>
      <c r="L104" s="512">
        <f t="shared" si="59"/>
        <v>0</v>
      </c>
      <c r="M104" s="512">
        <f t="shared" si="59"/>
        <v>0</v>
      </c>
      <c r="N104" s="512">
        <f t="shared" si="59"/>
        <v>0</v>
      </c>
      <c r="O104" s="512">
        <f t="shared" si="59"/>
        <v>0</v>
      </c>
      <c r="P104" s="512">
        <f t="shared" si="59"/>
        <v>0</v>
      </c>
      <c r="Q104" s="512">
        <f t="shared" si="59"/>
        <v>0</v>
      </c>
      <c r="R104" s="526">
        <f t="shared" si="37"/>
        <v>0</v>
      </c>
      <c r="S104" s="342"/>
      <c r="T104" s="342"/>
      <c r="U104" s="350"/>
    </row>
    <row r="105" spans="5:21" hidden="1" x14ac:dyDescent="0.3">
      <c r="E105" s="508">
        <f t="shared" si="35"/>
        <v>0</v>
      </c>
      <c r="F105" s="512">
        <f t="shared" ref="F105:Q105" si="60">F70</f>
        <v>0</v>
      </c>
      <c r="G105" s="512">
        <f t="shared" si="60"/>
        <v>0</v>
      </c>
      <c r="H105" s="512">
        <f t="shared" si="60"/>
        <v>0</v>
      </c>
      <c r="I105" s="512">
        <f t="shared" si="60"/>
        <v>0</v>
      </c>
      <c r="J105" s="512">
        <f t="shared" si="60"/>
        <v>0</v>
      </c>
      <c r="K105" s="512">
        <f t="shared" si="60"/>
        <v>0</v>
      </c>
      <c r="L105" s="512">
        <f t="shared" si="60"/>
        <v>0</v>
      </c>
      <c r="M105" s="512">
        <f t="shared" si="60"/>
        <v>0</v>
      </c>
      <c r="N105" s="512">
        <f t="shared" si="60"/>
        <v>0</v>
      </c>
      <c r="O105" s="512">
        <f t="shared" si="60"/>
        <v>0</v>
      </c>
      <c r="P105" s="512">
        <f t="shared" si="60"/>
        <v>0</v>
      </c>
      <c r="Q105" s="512">
        <f t="shared" si="60"/>
        <v>0</v>
      </c>
      <c r="R105" s="526">
        <f t="shared" si="37"/>
        <v>0</v>
      </c>
      <c r="S105" s="342"/>
      <c r="T105" s="342"/>
      <c r="U105" s="342"/>
    </row>
    <row r="106" spans="5:21" hidden="1" x14ac:dyDescent="0.3">
      <c r="E106" s="508">
        <f t="shared" si="35"/>
        <v>0</v>
      </c>
      <c r="F106" s="512">
        <f t="shared" ref="F106:Q106" si="61">F71</f>
        <v>0</v>
      </c>
      <c r="G106" s="512">
        <f t="shared" si="61"/>
        <v>0</v>
      </c>
      <c r="H106" s="512">
        <f t="shared" si="61"/>
        <v>0</v>
      </c>
      <c r="I106" s="512">
        <f t="shared" si="61"/>
        <v>0</v>
      </c>
      <c r="J106" s="512">
        <f t="shared" si="61"/>
        <v>0</v>
      </c>
      <c r="K106" s="512">
        <f t="shared" si="61"/>
        <v>0</v>
      </c>
      <c r="L106" s="512">
        <f t="shared" si="61"/>
        <v>0</v>
      </c>
      <c r="M106" s="512">
        <f t="shared" si="61"/>
        <v>0</v>
      </c>
      <c r="N106" s="512">
        <f t="shared" si="61"/>
        <v>0</v>
      </c>
      <c r="O106" s="512">
        <f t="shared" si="61"/>
        <v>0</v>
      </c>
      <c r="P106" s="512">
        <f t="shared" si="61"/>
        <v>0</v>
      </c>
      <c r="Q106" s="512">
        <f t="shared" si="61"/>
        <v>0</v>
      </c>
      <c r="R106" s="526">
        <f t="shared" si="37"/>
        <v>0</v>
      </c>
      <c r="S106" s="342"/>
      <c r="T106" s="342"/>
      <c r="U106" s="342"/>
    </row>
    <row r="107" spans="5:21" hidden="1" x14ac:dyDescent="0.3">
      <c r="E107" s="508">
        <f t="shared" si="35"/>
        <v>0</v>
      </c>
      <c r="F107" s="512">
        <f t="shared" ref="F107:Q107" si="62">F72</f>
        <v>0</v>
      </c>
      <c r="G107" s="512">
        <f t="shared" si="62"/>
        <v>0</v>
      </c>
      <c r="H107" s="512">
        <f t="shared" si="62"/>
        <v>0</v>
      </c>
      <c r="I107" s="512">
        <f t="shared" si="62"/>
        <v>0</v>
      </c>
      <c r="J107" s="512">
        <f t="shared" si="62"/>
        <v>0</v>
      </c>
      <c r="K107" s="512">
        <f t="shared" si="62"/>
        <v>0</v>
      </c>
      <c r="L107" s="512">
        <f t="shared" si="62"/>
        <v>0</v>
      </c>
      <c r="M107" s="512">
        <f t="shared" si="62"/>
        <v>0</v>
      </c>
      <c r="N107" s="512">
        <f t="shared" si="62"/>
        <v>0</v>
      </c>
      <c r="O107" s="512">
        <f t="shared" si="62"/>
        <v>0</v>
      </c>
      <c r="P107" s="512">
        <f t="shared" si="62"/>
        <v>0</v>
      </c>
      <c r="Q107" s="512">
        <f t="shared" si="62"/>
        <v>0</v>
      </c>
      <c r="R107" s="526">
        <f t="shared" si="37"/>
        <v>0</v>
      </c>
      <c r="S107" s="342"/>
      <c r="T107" s="342"/>
      <c r="U107" s="342"/>
    </row>
    <row r="108" spans="5:21" ht="15" hidden="1" thickBot="1" x14ac:dyDescent="0.35">
      <c r="E108" s="508"/>
      <c r="F108" s="509"/>
      <c r="G108" s="510"/>
      <c r="H108" s="511"/>
      <c r="I108" s="511"/>
      <c r="J108" s="511"/>
      <c r="K108" s="511"/>
      <c r="L108" s="511"/>
      <c r="M108" s="511"/>
      <c r="N108" s="511"/>
      <c r="O108" s="511"/>
      <c r="P108" s="511"/>
      <c r="Q108" s="511"/>
      <c r="R108" s="530"/>
      <c r="S108" s="342"/>
      <c r="T108" s="342"/>
      <c r="U108" s="342"/>
    </row>
    <row r="109" spans="5:21" ht="15" thickBot="1" x14ac:dyDescent="0.35">
      <c r="E109" s="483" t="s">
        <v>161</v>
      </c>
      <c r="F109" s="466">
        <f t="shared" ref="F109:R109" si="63">SUM(F79:F108)</f>
        <v>4505.8</v>
      </c>
      <c r="G109" s="467">
        <f t="shared" si="63"/>
        <v>4505.8</v>
      </c>
      <c r="H109" s="467">
        <f t="shared" si="63"/>
        <v>4776.1480000000001</v>
      </c>
      <c r="I109" s="467">
        <f t="shared" si="63"/>
        <v>4776.1480000000001</v>
      </c>
      <c r="J109" s="467">
        <f t="shared" si="63"/>
        <v>4776.1480000000001</v>
      </c>
      <c r="K109" s="467">
        <f t="shared" si="63"/>
        <v>4776.1480000000001</v>
      </c>
      <c r="L109" s="467">
        <f t="shared" si="63"/>
        <v>4776.1480000000001</v>
      </c>
      <c r="M109" s="467">
        <f t="shared" si="63"/>
        <v>4776.1480000000001</v>
      </c>
      <c r="N109" s="467">
        <f t="shared" si="63"/>
        <v>4776.1480000000001</v>
      </c>
      <c r="O109" s="467">
        <f t="shared" si="63"/>
        <v>4776.1480000000001</v>
      </c>
      <c r="P109" s="467">
        <f t="shared" si="63"/>
        <v>4776.1480000000001</v>
      </c>
      <c r="Q109" s="468">
        <f t="shared" si="63"/>
        <v>4776.1480000000001</v>
      </c>
      <c r="R109" s="448">
        <f t="shared" si="63"/>
        <v>56773.080000000009</v>
      </c>
      <c r="S109" s="342"/>
      <c r="T109" s="342"/>
      <c r="U109" s="342"/>
    </row>
    <row r="110" spans="5:21" ht="15" thickBot="1" x14ac:dyDescent="0.35">
      <c r="E110" s="353"/>
      <c r="F110" s="480"/>
      <c r="G110" s="480"/>
      <c r="H110" s="481"/>
      <c r="I110" s="480"/>
      <c r="J110" s="481"/>
      <c r="K110" s="481"/>
      <c r="L110" s="481"/>
      <c r="M110" s="480"/>
      <c r="N110" s="481"/>
      <c r="O110" s="481"/>
      <c r="P110" s="481"/>
      <c r="Q110" s="481"/>
      <c r="R110" s="482"/>
      <c r="S110" s="342"/>
      <c r="T110" s="342"/>
      <c r="U110" s="342"/>
    </row>
    <row r="111" spans="5:21" s="5" customFormat="1" ht="15" thickBot="1" x14ac:dyDescent="0.35">
      <c r="E111" s="433" t="s">
        <v>209</v>
      </c>
      <c r="F111" s="435" t="s">
        <v>147</v>
      </c>
      <c r="G111" s="435" t="s">
        <v>148</v>
      </c>
      <c r="H111" s="435" t="s">
        <v>149</v>
      </c>
      <c r="I111" s="435" t="s">
        <v>150</v>
      </c>
      <c r="J111" s="436" t="s">
        <v>151</v>
      </c>
      <c r="K111" s="435" t="s">
        <v>152</v>
      </c>
      <c r="L111" s="436" t="s">
        <v>153</v>
      </c>
      <c r="M111" s="435" t="s">
        <v>154</v>
      </c>
      <c r="N111" s="436" t="s">
        <v>155</v>
      </c>
      <c r="O111" s="435" t="s">
        <v>156</v>
      </c>
      <c r="P111" s="436" t="s">
        <v>157</v>
      </c>
      <c r="Q111" s="435" t="s">
        <v>158</v>
      </c>
      <c r="R111" s="440" t="s">
        <v>159</v>
      </c>
      <c r="S111" s="403" t="s">
        <v>210</v>
      </c>
      <c r="T111" s="344"/>
      <c r="U111" s="344"/>
    </row>
    <row r="112" spans="5:21" s="5" customFormat="1" ht="15" thickBot="1" x14ac:dyDescent="0.35">
      <c r="E112" s="434" t="s">
        <v>211</v>
      </c>
      <c r="F112" s="435" t="s">
        <v>212</v>
      </c>
      <c r="G112" s="435" t="s">
        <v>212</v>
      </c>
      <c r="H112" s="435" t="s">
        <v>212</v>
      </c>
      <c r="I112" s="435" t="s">
        <v>212</v>
      </c>
      <c r="J112" s="436" t="s">
        <v>212</v>
      </c>
      <c r="K112" s="435" t="s">
        <v>212</v>
      </c>
      <c r="L112" s="436" t="s">
        <v>212</v>
      </c>
      <c r="M112" s="435" t="s">
        <v>212</v>
      </c>
      <c r="N112" s="436" t="s">
        <v>212</v>
      </c>
      <c r="O112" s="435" t="s">
        <v>212</v>
      </c>
      <c r="P112" s="436" t="s">
        <v>212</v>
      </c>
      <c r="Q112" s="435" t="s">
        <v>212</v>
      </c>
      <c r="R112" s="442"/>
      <c r="S112" s="404"/>
      <c r="T112" s="345"/>
      <c r="U112" s="344"/>
    </row>
    <row r="113" spans="5:21" x14ac:dyDescent="0.3">
      <c r="E113" s="408" t="s">
        <v>333</v>
      </c>
      <c r="F113" s="452">
        <f>F109*26.6%</f>
        <v>1198.5428000000002</v>
      </c>
      <c r="G113" s="452">
        <f t="shared" ref="G113:Q113" si="64">G109*26.6%</f>
        <v>1198.5428000000002</v>
      </c>
      <c r="H113" s="452">
        <f t="shared" si="64"/>
        <v>1270.4553680000001</v>
      </c>
      <c r="I113" s="452">
        <f t="shared" si="64"/>
        <v>1270.4553680000001</v>
      </c>
      <c r="J113" s="452">
        <f t="shared" si="64"/>
        <v>1270.4553680000001</v>
      </c>
      <c r="K113" s="452">
        <f t="shared" si="64"/>
        <v>1270.4553680000001</v>
      </c>
      <c r="L113" s="452">
        <f t="shared" si="64"/>
        <v>1270.4553680000001</v>
      </c>
      <c r="M113" s="452">
        <f t="shared" si="64"/>
        <v>1270.4553680000001</v>
      </c>
      <c r="N113" s="452">
        <f t="shared" si="64"/>
        <v>1270.4553680000001</v>
      </c>
      <c r="O113" s="452">
        <f t="shared" si="64"/>
        <v>1270.4553680000001</v>
      </c>
      <c r="P113" s="452">
        <f t="shared" si="64"/>
        <v>1270.4553680000001</v>
      </c>
      <c r="Q113" s="452">
        <f t="shared" si="64"/>
        <v>1270.4553680000001</v>
      </c>
      <c r="R113" s="451">
        <f>SUM(F113:Q113)</f>
        <v>15101.639280000005</v>
      </c>
      <c r="S113" s="405">
        <v>0.26600000000000001</v>
      </c>
      <c r="T113" s="346" t="s">
        <v>213</v>
      </c>
      <c r="U113" s="343"/>
    </row>
    <row r="114" spans="5:21" x14ac:dyDescent="0.3">
      <c r="E114" s="416" t="s">
        <v>214</v>
      </c>
      <c r="F114" s="452">
        <f>+F109*$S$114</f>
        <v>360.464</v>
      </c>
      <c r="G114" s="443">
        <f t="shared" ref="G114:P114" si="65">+G109*$S$114</f>
        <v>360.464</v>
      </c>
      <c r="H114" s="443">
        <f t="shared" si="65"/>
        <v>382.09184000000005</v>
      </c>
      <c r="I114" s="443">
        <f t="shared" si="65"/>
        <v>382.09184000000005</v>
      </c>
      <c r="J114" s="443">
        <f t="shared" si="65"/>
        <v>382.09184000000005</v>
      </c>
      <c r="K114" s="443">
        <f t="shared" si="65"/>
        <v>382.09184000000005</v>
      </c>
      <c r="L114" s="443">
        <f t="shared" si="65"/>
        <v>382.09184000000005</v>
      </c>
      <c r="M114" s="443">
        <f t="shared" si="65"/>
        <v>382.09184000000005</v>
      </c>
      <c r="N114" s="443">
        <f t="shared" si="65"/>
        <v>382.09184000000005</v>
      </c>
      <c r="O114" s="443">
        <f t="shared" si="65"/>
        <v>382.09184000000005</v>
      </c>
      <c r="P114" s="443">
        <f t="shared" si="65"/>
        <v>382.09184000000005</v>
      </c>
      <c r="Q114" s="444">
        <f>+Q109*$S$114</f>
        <v>382.09184000000005</v>
      </c>
      <c r="R114" s="451">
        <f>SUM(F114:Q114)</f>
        <v>4541.8464000000004</v>
      </c>
      <c r="S114" s="406">
        <v>0.08</v>
      </c>
      <c r="T114" s="346"/>
      <c r="U114" s="342"/>
    </row>
    <row r="115" spans="5:21" ht="15" thickBot="1" x14ac:dyDescent="0.35">
      <c r="E115" s="418" t="s">
        <v>215</v>
      </c>
      <c r="F115" s="452">
        <f>+F109*$S$115</f>
        <v>45.058</v>
      </c>
      <c r="G115" s="452">
        <f t="shared" ref="G115:Q115" si="66">+G109*$S$115</f>
        <v>45.058</v>
      </c>
      <c r="H115" s="452">
        <f t="shared" si="66"/>
        <v>47.761480000000006</v>
      </c>
      <c r="I115" s="452">
        <f t="shared" si="66"/>
        <v>47.761480000000006</v>
      </c>
      <c r="J115" s="452">
        <f t="shared" si="66"/>
        <v>47.761480000000006</v>
      </c>
      <c r="K115" s="452">
        <f t="shared" si="66"/>
        <v>47.761480000000006</v>
      </c>
      <c r="L115" s="452">
        <f t="shared" si="66"/>
        <v>47.761480000000006</v>
      </c>
      <c r="M115" s="452">
        <f t="shared" si="66"/>
        <v>47.761480000000006</v>
      </c>
      <c r="N115" s="452">
        <f t="shared" si="66"/>
        <v>47.761480000000006</v>
      </c>
      <c r="O115" s="452">
        <f t="shared" si="66"/>
        <v>47.761480000000006</v>
      </c>
      <c r="P115" s="452">
        <f t="shared" si="66"/>
        <v>47.761480000000006</v>
      </c>
      <c r="Q115" s="452">
        <f t="shared" si="66"/>
        <v>47.761480000000006</v>
      </c>
      <c r="R115" s="451">
        <f>SUM(F115:Q115)</f>
        <v>567.73080000000004</v>
      </c>
      <c r="S115" s="406">
        <v>0.01</v>
      </c>
      <c r="T115" s="346"/>
      <c r="U115" s="342"/>
    </row>
    <row r="116" spans="5:21" ht="15" thickBot="1" x14ac:dyDescent="0.35">
      <c r="E116" s="484" t="s">
        <v>216</v>
      </c>
      <c r="F116" s="485">
        <f>SUM(F113:F115)</f>
        <v>1604.0648000000001</v>
      </c>
      <c r="G116" s="485">
        <f t="shared" ref="G116:Q116" si="67">SUM(G113:G115)</f>
        <v>1604.0648000000001</v>
      </c>
      <c r="H116" s="485">
        <f t="shared" si="67"/>
        <v>1700.3086880000001</v>
      </c>
      <c r="I116" s="485">
        <f t="shared" si="67"/>
        <v>1700.3086880000001</v>
      </c>
      <c r="J116" s="485">
        <f t="shared" si="67"/>
        <v>1700.3086880000001</v>
      </c>
      <c r="K116" s="485">
        <f t="shared" si="67"/>
        <v>1700.3086880000001</v>
      </c>
      <c r="L116" s="485">
        <f t="shared" si="67"/>
        <v>1700.3086880000001</v>
      </c>
      <c r="M116" s="485">
        <f t="shared" si="67"/>
        <v>1700.3086880000001</v>
      </c>
      <c r="N116" s="485">
        <f t="shared" si="67"/>
        <v>1700.3086880000001</v>
      </c>
      <c r="O116" s="485">
        <f t="shared" si="67"/>
        <v>1700.3086880000001</v>
      </c>
      <c r="P116" s="485">
        <f t="shared" si="67"/>
        <v>1700.3086880000001</v>
      </c>
      <c r="Q116" s="485">
        <f t="shared" si="67"/>
        <v>1700.3086880000001</v>
      </c>
      <c r="R116" s="453">
        <f>SUM(R113:R115)</f>
        <v>20211.216480000006</v>
      </c>
      <c r="S116" s="407"/>
      <c r="T116" s="347"/>
      <c r="U116" s="342"/>
    </row>
    <row r="117" spans="5:21" ht="15" thickBot="1" x14ac:dyDescent="0.35">
      <c r="E117" s="495"/>
      <c r="F117" s="496"/>
      <c r="G117" s="496"/>
      <c r="H117" s="496"/>
      <c r="I117" s="496"/>
      <c r="J117" s="496"/>
      <c r="K117" s="496"/>
      <c r="L117" s="496"/>
      <c r="M117" s="496"/>
      <c r="N117" s="496"/>
      <c r="O117" s="496"/>
      <c r="P117" s="496"/>
      <c r="Q117" s="496"/>
      <c r="R117" s="497"/>
      <c r="S117" s="347"/>
      <c r="T117" s="342"/>
      <c r="U117" s="342"/>
    </row>
    <row r="118" spans="5:21" s="5" customFormat="1" ht="31.2" customHeight="1" thickBot="1" x14ac:dyDescent="0.35">
      <c r="E118" s="380" t="s">
        <v>217</v>
      </c>
      <c r="F118" s="455" t="s">
        <v>147</v>
      </c>
      <c r="G118" s="456" t="s">
        <v>148</v>
      </c>
      <c r="H118" s="456" t="s">
        <v>149</v>
      </c>
      <c r="I118" s="456" t="s">
        <v>150</v>
      </c>
      <c r="J118" s="456" t="s">
        <v>151</v>
      </c>
      <c r="K118" s="456" t="s">
        <v>152</v>
      </c>
      <c r="L118" s="456" t="s">
        <v>153</v>
      </c>
      <c r="M118" s="456" t="s">
        <v>154</v>
      </c>
      <c r="N118" s="456" t="s">
        <v>155</v>
      </c>
      <c r="O118" s="456" t="s">
        <v>156</v>
      </c>
      <c r="P118" s="456" t="s">
        <v>157</v>
      </c>
      <c r="Q118" s="457" t="s">
        <v>158</v>
      </c>
      <c r="R118" s="458" t="s">
        <v>159</v>
      </c>
      <c r="S118" s="403" t="s">
        <v>210</v>
      </c>
      <c r="T118" s="344"/>
      <c r="U118" s="344"/>
    </row>
    <row r="119" spans="5:21" s="5" customFormat="1" x14ac:dyDescent="0.3">
      <c r="E119" s="417" t="s">
        <v>218</v>
      </c>
      <c r="F119" s="459"/>
      <c r="G119" s="460"/>
      <c r="H119" s="460"/>
      <c r="I119" s="460"/>
      <c r="J119" s="460"/>
      <c r="K119" s="460"/>
      <c r="L119" s="460"/>
      <c r="M119" s="460"/>
      <c r="N119" s="460"/>
      <c r="O119" s="460"/>
      <c r="P119" s="460"/>
      <c r="Q119" s="461"/>
      <c r="R119" s="462"/>
      <c r="S119" s="403"/>
      <c r="T119" s="344"/>
      <c r="U119" s="344"/>
    </row>
    <row r="120" spans="5:21" x14ac:dyDescent="0.3">
      <c r="E120" s="416" t="s">
        <v>317</v>
      </c>
      <c r="F120" s="452">
        <f>(F114+F138+F145)/2</f>
        <v>200.25777777777776</v>
      </c>
      <c r="G120" s="452">
        <f t="shared" ref="G120:Q120" si="68">(G114+G138+G145)/2</f>
        <v>200.25777777777776</v>
      </c>
      <c r="H120" s="452">
        <f t="shared" si="68"/>
        <v>212.27324444444446</v>
      </c>
      <c r="I120" s="452">
        <f t="shared" si="68"/>
        <v>212.27324444444446</v>
      </c>
      <c r="J120" s="452">
        <f t="shared" si="68"/>
        <v>212.27324444444446</v>
      </c>
      <c r="K120" s="452">
        <f t="shared" si="68"/>
        <v>212.27324444444446</v>
      </c>
      <c r="L120" s="452">
        <f t="shared" si="68"/>
        <v>212.27324444444446</v>
      </c>
      <c r="M120" s="452">
        <f t="shared" si="68"/>
        <v>212.27324444444446</v>
      </c>
      <c r="N120" s="452">
        <f t="shared" si="68"/>
        <v>212.27324444444446</v>
      </c>
      <c r="O120" s="452">
        <f t="shared" si="68"/>
        <v>212.27324444444446</v>
      </c>
      <c r="P120" s="452">
        <f>(P114+P138+P145)/2</f>
        <v>212.27324444444446</v>
      </c>
      <c r="Q120" s="452">
        <f t="shared" si="68"/>
        <v>212.27324444444446</v>
      </c>
      <c r="R120" s="463">
        <f>SUM(F120:Q120)</f>
        <v>2523.248000000001</v>
      </c>
      <c r="S120" s="411">
        <v>0.4</v>
      </c>
      <c r="T120" s="342"/>
      <c r="U120" s="342"/>
    </row>
    <row r="121" spans="5:21" ht="15" thickBot="1" x14ac:dyDescent="0.35">
      <c r="E121" s="418"/>
      <c r="F121" s="464">
        <f>+F120*0.03</f>
        <v>6.0077333333333325</v>
      </c>
      <c r="G121" s="447">
        <f t="shared" ref="G121:Q121" si="69">+G120*0.03</f>
        <v>6.0077333333333325</v>
      </c>
      <c r="H121" s="447">
        <f t="shared" si="69"/>
        <v>6.3681973333333337</v>
      </c>
      <c r="I121" s="447">
        <f t="shared" si="69"/>
        <v>6.3681973333333337</v>
      </c>
      <c r="J121" s="447">
        <f t="shared" si="69"/>
        <v>6.3681973333333337</v>
      </c>
      <c r="K121" s="447">
        <f t="shared" si="69"/>
        <v>6.3681973333333337</v>
      </c>
      <c r="L121" s="447">
        <f t="shared" si="69"/>
        <v>6.3681973333333337</v>
      </c>
      <c r="M121" s="447">
        <f t="shared" si="69"/>
        <v>6.3681973333333337</v>
      </c>
      <c r="N121" s="447">
        <f t="shared" si="69"/>
        <v>6.3681973333333337</v>
      </c>
      <c r="O121" s="447">
        <f t="shared" si="69"/>
        <v>6.3681973333333337</v>
      </c>
      <c r="P121" s="447">
        <f t="shared" si="69"/>
        <v>6.3681973333333337</v>
      </c>
      <c r="Q121" s="465">
        <f t="shared" si="69"/>
        <v>6.3681973333333337</v>
      </c>
      <c r="R121" s="451">
        <f>SUM(F121:Q121)</f>
        <v>75.69744</v>
      </c>
      <c r="S121" s="351"/>
      <c r="T121" s="342"/>
      <c r="U121" s="343"/>
    </row>
    <row r="122" spans="5:21" ht="15" thickBot="1" x14ac:dyDescent="0.35">
      <c r="E122" s="478" t="s">
        <v>161</v>
      </c>
      <c r="F122" s="466">
        <f>SUM(F120:F121)</f>
        <v>206.2655111111111</v>
      </c>
      <c r="G122" s="467">
        <f t="shared" ref="G122:O122" si="70">SUM(G120:G121)</f>
        <v>206.2655111111111</v>
      </c>
      <c r="H122" s="467">
        <f t="shared" si="70"/>
        <v>218.6414417777778</v>
      </c>
      <c r="I122" s="467">
        <f t="shared" si="70"/>
        <v>218.6414417777778</v>
      </c>
      <c r="J122" s="467">
        <f t="shared" si="70"/>
        <v>218.6414417777778</v>
      </c>
      <c r="K122" s="467">
        <f t="shared" si="70"/>
        <v>218.6414417777778</v>
      </c>
      <c r="L122" s="467">
        <f t="shared" si="70"/>
        <v>218.6414417777778</v>
      </c>
      <c r="M122" s="467">
        <f t="shared" si="70"/>
        <v>218.6414417777778</v>
      </c>
      <c r="N122" s="467">
        <f t="shared" si="70"/>
        <v>218.6414417777778</v>
      </c>
      <c r="O122" s="467">
        <f t="shared" si="70"/>
        <v>218.6414417777778</v>
      </c>
      <c r="P122" s="467">
        <f>SUM(P120:P121)</f>
        <v>218.6414417777778</v>
      </c>
      <c r="Q122" s="468">
        <f>SUM(Q120:Q121)</f>
        <v>218.6414417777778</v>
      </c>
      <c r="R122" s="448">
        <f>SUM(R120:R121)</f>
        <v>2598.9454400000009</v>
      </c>
      <c r="S122" s="412"/>
      <c r="T122" s="342"/>
      <c r="U122" s="342"/>
    </row>
    <row r="123" spans="5:21" ht="15" customHeight="1" thickBot="1" x14ac:dyDescent="0.35">
      <c r="F123" s="454"/>
      <c r="G123" s="454"/>
      <c r="H123" s="454"/>
      <c r="I123" s="454"/>
      <c r="J123" s="454"/>
      <c r="K123" s="454"/>
      <c r="L123" s="454"/>
      <c r="M123" s="454"/>
      <c r="N123" s="454"/>
      <c r="O123" s="454"/>
      <c r="P123" s="454"/>
      <c r="Q123" s="454"/>
      <c r="R123" s="469"/>
      <c r="S123" s="348"/>
      <c r="T123" s="342"/>
      <c r="U123" s="342"/>
    </row>
    <row r="124" spans="5:21" s="5" customFormat="1" ht="24.6" customHeight="1" thickBot="1" x14ac:dyDescent="0.35">
      <c r="E124" s="380" t="s">
        <v>219</v>
      </c>
      <c r="F124" s="560" t="s">
        <v>147</v>
      </c>
      <c r="G124" s="537" t="s">
        <v>148</v>
      </c>
      <c r="H124" s="537" t="s">
        <v>149</v>
      </c>
      <c r="I124" s="537" t="s">
        <v>150</v>
      </c>
      <c r="J124" s="537" t="s">
        <v>151</v>
      </c>
      <c r="K124" s="537" t="s">
        <v>152</v>
      </c>
      <c r="L124" s="537" t="s">
        <v>153</v>
      </c>
      <c r="M124" s="537" t="s">
        <v>154</v>
      </c>
      <c r="N124" s="537" t="s">
        <v>155</v>
      </c>
      <c r="O124" s="537" t="s">
        <v>156</v>
      </c>
      <c r="P124" s="537" t="s">
        <v>157</v>
      </c>
      <c r="Q124" s="561" t="s">
        <v>158</v>
      </c>
      <c r="R124" s="458" t="s">
        <v>159</v>
      </c>
      <c r="S124" s="344"/>
      <c r="T124" s="344"/>
      <c r="U124" s="344"/>
    </row>
    <row r="125" spans="5:21" x14ac:dyDescent="0.3">
      <c r="E125" s="555" t="s">
        <v>220</v>
      </c>
      <c r="F125" s="443">
        <v>0</v>
      </c>
      <c r="G125" s="443">
        <v>0</v>
      </c>
      <c r="H125" s="2"/>
      <c r="I125" s="443">
        <v>0</v>
      </c>
      <c r="J125" s="2"/>
      <c r="K125" s="2"/>
      <c r="L125" s="2"/>
      <c r="M125" s="2"/>
      <c r="N125" s="2"/>
      <c r="O125" s="2"/>
      <c r="P125" s="2"/>
      <c r="Q125" s="2"/>
      <c r="R125" s="558">
        <f>SUM(F125:Q125)</f>
        <v>0</v>
      </c>
      <c r="S125" s="342"/>
      <c r="T125" s="342"/>
      <c r="U125" s="342"/>
    </row>
    <row r="126" spans="5:21" x14ac:dyDescent="0.3">
      <c r="E126" s="556" t="s">
        <v>221</v>
      </c>
      <c r="F126" s="511"/>
      <c r="G126" s="511"/>
      <c r="H126" s="443">
        <v>0</v>
      </c>
      <c r="I126" s="511"/>
      <c r="J126" s="2"/>
      <c r="K126" s="2"/>
      <c r="L126" s="2"/>
      <c r="M126" s="2"/>
      <c r="N126" s="2"/>
      <c r="O126" s="2"/>
      <c r="P126" s="2"/>
      <c r="Q126" s="2"/>
      <c r="R126" s="559">
        <f>SUM(F126:Q126)</f>
        <v>0</v>
      </c>
      <c r="S126" s="342"/>
      <c r="T126" s="342"/>
      <c r="U126" s="342"/>
    </row>
    <row r="127" spans="5:21" x14ac:dyDescent="0.3">
      <c r="E127" s="556" t="s">
        <v>342</v>
      </c>
      <c r="F127" s="511">
        <v>240</v>
      </c>
      <c r="G127" s="511">
        <f>F127</f>
        <v>240</v>
      </c>
      <c r="H127" s="511">
        <f t="shared" ref="H127:Q127" si="71">G127</f>
        <v>240</v>
      </c>
      <c r="I127" s="511">
        <f t="shared" si="71"/>
        <v>240</v>
      </c>
      <c r="J127" s="511">
        <f t="shared" si="71"/>
        <v>240</v>
      </c>
      <c r="K127" s="511">
        <f t="shared" si="71"/>
        <v>240</v>
      </c>
      <c r="L127" s="511">
        <f t="shared" si="71"/>
        <v>240</v>
      </c>
      <c r="M127" s="511">
        <f t="shared" si="71"/>
        <v>240</v>
      </c>
      <c r="N127" s="511">
        <f t="shared" si="71"/>
        <v>240</v>
      </c>
      <c r="O127" s="511">
        <f t="shared" si="71"/>
        <v>240</v>
      </c>
      <c r="P127" s="511">
        <f t="shared" si="71"/>
        <v>240</v>
      </c>
      <c r="Q127" s="511">
        <f t="shared" si="71"/>
        <v>240</v>
      </c>
      <c r="R127" s="559">
        <f>SUM(F127:Q127)</f>
        <v>2880</v>
      </c>
      <c r="S127" s="342"/>
      <c r="T127" s="342"/>
      <c r="U127" s="342"/>
    </row>
    <row r="128" spans="5:21" x14ac:dyDescent="0.3">
      <c r="E128" s="556" t="s">
        <v>343</v>
      </c>
      <c r="F128" s="511"/>
      <c r="G128" s="511"/>
      <c r="H128" s="511"/>
      <c r="I128" s="511"/>
      <c r="J128" s="511"/>
      <c r="K128" s="511"/>
      <c r="L128" s="511"/>
      <c r="M128" s="511"/>
      <c r="N128" s="511"/>
      <c r="O128" s="511"/>
      <c r="P128" s="511"/>
      <c r="Q128" s="511"/>
      <c r="R128" s="559">
        <f>SUM(F128:Q128)</f>
        <v>0</v>
      </c>
      <c r="S128" s="513"/>
      <c r="T128" s="514"/>
      <c r="U128" s="514"/>
    </row>
    <row r="129" spans="5:23" ht="15" thickBot="1" x14ac:dyDescent="0.35">
      <c r="E129" s="557" t="s">
        <v>222</v>
      </c>
      <c r="F129" s="511">
        <v>0</v>
      </c>
      <c r="G129" s="511">
        <v>0</v>
      </c>
      <c r="H129" s="511">
        <v>0</v>
      </c>
      <c r="I129" s="511">
        <v>0</v>
      </c>
      <c r="J129" s="2"/>
      <c r="K129" s="2"/>
      <c r="L129" s="2"/>
      <c r="M129" s="2"/>
      <c r="N129" s="2"/>
      <c r="O129" s="2"/>
      <c r="P129" s="2"/>
      <c r="Q129" s="2"/>
      <c r="R129" s="546">
        <v>0</v>
      </c>
      <c r="S129" s="514"/>
      <c r="T129" s="514"/>
      <c r="U129" s="514"/>
      <c r="W129" s="536"/>
    </row>
    <row r="130" spans="5:23" ht="15" thickBot="1" x14ac:dyDescent="0.35">
      <c r="E130" s="478" t="s">
        <v>161</v>
      </c>
      <c r="F130" s="562">
        <f>SUM(F125:F129)</f>
        <v>240</v>
      </c>
      <c r="G130" s="563">
        <f t="shared" ref="G130:P130" si="72">SUM(G125:G129)</f>
        <v>240</v>
      </c>
      <c r="H130" s="563">
        <f>SUM(H126:H129)</f>
        <v>240</v>
      </c>
      <c r="I130" s="563">
        <f t="shared" si="72"/>
        <v>240</v>
      </c>
      <c r="J130" s="563">
        <f t="shared" si="72"/>
        <v>240</v>
      </c>
      <c r="K130" s="563">
        <f t="shared" si="72"/>
        <v>240</v>
      </c>
      <c r="L130" s="563">
        <f t="shared" si="72"/>
        <v>240</v>
      </c>
      <c r="M130" s="563">
        <f t="shared" si="72"/>
        <v>240</v>
      </c>
      <c r="N130" s="563">
        <f t="shared" si="72"/>
        <v>240</v>
      </c>
      <c r="O130" s="563">
        <f t="shared" si="72"/>
        <v>240</v>
      </c>
      <c r="P130" s="563">
        <f t="shared" si="72"/>
        <v>240</v>
      </c>
      <c r="Q130" s="564">
        <f>SUM(Q125:Q129)</f>
        <v>240</v>
      </c>
      <c r="R130" s="448">
        <f>SUM(R125:R129)</f>
        <v>2880</v>
      </c>
      <c r="S130" s="343"/>
      <c r="T130" s="342"/>
      <c r="U130" s="342"/>
    </row>
    <row r="131" spans="5:23" ht="15" thickBot="1" x14ac:dyDescent="0.35">
      <c r="E131" s="16"/>
      <c r="F131" s="471"/>
      <c r="G131" s="471"/>
      <c r="H131" s="471"/>
      <c r="I131" s="471"/>
      <c r="J131" s="471"/>
      <c r="K131" s="471"/>
      <c r="L131" s="471"/>
      <c r="M131" s="471"/>
      <c r="N131" s="471"/>
      <c r="O131" s="471"/>
      <c r="P131" s="471"/>
      <c r="Q131" s="471"/>
      <c r="R131" s="472"/>
      <c r="S131" s="342"/>
      <c r="T131" s="342"/>
      <c r="U131" s="342"/>
    </row>
    <row r="132" spans="5:23" ht="15" thickBot="1" x14ac:dyDescent="0.35">
      <c r="E132" s="389" t="s">
        <v>223</v>
      </c>
      <c r="F132" s="473">
        <f>+F109+F116+F122+F130</f>
        <v>6556.130311111111</v>
      </c>
      <c r="G132" s="473">
        <f t="shared" ref="G132:Q132" si="73">+G109+G116+G122+G130</f>
        <v>6556.130311111111</v>
      </c>
      <c r="H132" s="473">
        <f t="shared" si="73"/>
        <v>6935.098129777778</v>
      </c>
      <c r="I132" s="473">
        <f t="shared" si="73"/>
        <v>6935.098129777778</v>
      </c>
      <c r="J132" s="473">
        <f t="shared" si="73"/>
        <v>6935.098129777778</v>
      </c>
      <c r="K132" s="473">
        <f t="shared" si="73"/>
        <v>6935.098129777778</v>
      </c>
      <c r="L132" s="473">
        <f t="shared" si="73"/>
        <v>6935.098129777778</v>
      </c>
      <c r="M132" s="473">
        <f t="shared" si="73"/>
        <v>6935.098129777778</v>
      </c>
      <c r="N132" s="473">
        <f t="shared" si="73"/>
        <v>6935.098129777778</v>
      </c>
      <c r="O132" s="473">
        <f>+O109+O116+O122+O130</f>
        <v>6935.098129777778</v>
      </c>
      <c r="P132" s="473">
        <f t="shared" si="73"/>
        <v>6935.098129777778</v>
      </c>
      <c r="Q132" s="473">
        <f t="shared" si="73"/>
        <v>6935.098129777778</v>
      </c>
      <c r="R132" s="474">
        <f>SUM(F132:Q132)</f>
        <v>82463.241919999986</v>
      </c>
      <c r="S132" s="342"/>
      <c r="T132" s="342"/>
      <c r="U132" s="364"/>
    </row>
    <row r="133" spans="5:23" ht="15" thickBot="1" x14ac:dyDescent="0.35"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349"/>
      <c r="S133" s="342"/>
      <c r="T133" s="342"/>
      <c r="U133" s="342"/>
    </row>
    <row r="134" spans="5:23" ht="26.55" customHeight="1" thickBot="1" x14ac:dyDescent="0.35">
      <c r="E134" s="391" t="s">
        <v>224</v>
      </c>
      <c r="F134" s="456" t="s">
        <v>147</v>
      </c>
      <c r="G134" s="456" t="s">
        <v>148</v>
      </c>
      <c r="H134" s="456" t="s">
        <v>149</v>
      </c>
      <c r="I134" s="456" t="s">
        <v>150</v>
      </c>
      <c r="J134" s="456" t="s">
        <v>151</v>
      </c>
      <c r="K134" s="456" t="s">
        <v>152</v>
      </c>
      <c r="L134" s="456" t="s">
        <v>153</v>
      </c>
      <c r="M134" s="456" t="s">
        <v>154</v>
      </c>
      <c r="N134" s="456" t="s">
        <v>155</v>
      </c>
      <c r="O134" s="456" t="s">
        <v>156</v>
      </c>
      <c r="P134" s="456" t="s">
        <v>157</v>
      </c>
      <c r="Q134" s="457" t="s">
        <v>158</v>
      </c>
      <c r="R134" s="458" t="s">
        <v>159</v>
      </c>
      <c r="S134" s="403" t="s">
        <v>210</v>
      </c>
      <c r="T134" s="342"/>
      <c r="U134" s="342"/>
    </row>
    <row r="135" spans="5:23" x14ac:dyDescent="0.3">
      <c r="E135" s="419" t="s">
        <v>225</v>
      </c>
      <c r="F135" s="459"/>
      <c r="G135" s="460"/>
      <c r="H135" s="460"/>
      <c r="I135" s="460"/>
      <c r="J135" s="460"/>
      <c r="K135" s="460"/>
      <c r="L135" s="460"/>
      <c r="M135" s="460"/>
      <c r="N135" s="460"/>
      <c r="O135" s="460"/>
      <c r="P135" s="460"/>
      <c r="Q135" s="461"/>
      <c r="R135" s="462"/>
      <c r="S135" s="403"/>
      <c r="T135" s="342"/>
      <c r="U135" s="342"/>
    </row>
    <row r="136" spans="5:23" x14ac:dyDescent="0.3">
      <c r="E136" s="416" t="s">
        <v>226</v>
      </c>
      <c r="F136" s="452">
        <f>F109/12</f>
        <v>375.48333333333335</v>
      </c>
      <c r="G136" s="452">
        <f>(+G109/12)*1</f>
        <v>375.48333333333335</v>
      </c>
      <c r="H136" s="452">
        <f t="shared" ref="H136:Q136" si="74">(+H109/12)*1</f>
        <v>398.01233333333334</v>
      </c>
      <c r="I136" s="452">
        <f t="shared" si="74"/>
        <v>398.01233333333334</v>
      </c>
      <c r="J136" s="452">
        <f>(+J109/12)*1</f>
        <v>398.01233333333334</v>
      </c>
      <c r="K136" s="452">
        <f t="shared" si="74"/>
        <v>398.01233333333334</v>
      </c>
      <c r="L136" s="452">
        <f t="shared" si="74"/>
        <v>398.01233333333334</v>
      </c>
      <c r="M136" s="452">
        <f t="shared" si="74"/>
        <v>398.01233333333334</v>
      </c>
      <c r="N136" s="452">
        <f t="shared" si="74"/>
        <v>398.01233333333334</v>
      </c>
      <c r="O136" s="452">
        <f t="shared" si="74"/>
        <v>398.01233333333334</v>
      </c>
      <c r="P136" s="452">
        <f t="shared" si="74"/>
        <v>398.01233333333334</v>
      </c>
      <c r="Q136" s="452">
        <f t="shared" si="74"/>
        <v>398.01233333333334</v>
      </c>
      <c r="R136" s="470">
        <f>SUM(F136:Q136)</f>
        <v>4731.0899999999992</v>
      </c>
      <c r="S136" s="412">
        <f>1/12</f>
        <v>8.3333333333333329E-2</v>
      </c>
      <c r="T136" s="342"/>
      <c r="U136" s="342"/>
    </row>
    <row r="137" spans="5:23" x14ac:dyDescent="0.3">
      <c r="E137" s="416" t="s">
        <v>227</v>
      </c>
      <c r="F137" s="452">
        <f>+F136*$S$137</f>
        <v>97.625666666666675</v>
      </c>
      <c r="G137" s="443">
        <f t="shared" ref="G137:R137" si="75">+G136*$S$137</f>
        <v>97.625666666666675</v>
      </c>
      <c r="H137" s="443">
        <f t="shared" si="75"/>
        <v>103.48320666666667</v>
      </c>
      <c r="I137" s="443">
        <f t="shared" si="75"/>
        <v>103.48320666666667</v>
      </c>
      <c r="J137" s="443">
        <f t="shared" si="75"/>
        <v>103.48320666666667</v>
      </c>
      <c r="K137" s="443">
        <f t="shared" si="75"/>
        <v>103.48320666666667</v>
      </c>
      <c r="L137" s="443">
        <f t="shared" si="75"/>
        <v>103.48320666666667</v>
      </c>
      <c r="M137" s="443">
        <f t="shared" si="75"/>
        <v>103.48320666666667</v>
      </c>
      <c r="N137" s="443">
        <f t="shared" si="75"/>
        <v>103.48320666666667</v>
      </c>
      <c r="O137" s="443">
        <f t="shared" si="75"/>
        <v>103.48320666666667</v>
      </c>
      <c r="P137" s="443">
        <f t="shared" si="75"/>
        <v>103.48320666666667</v>
      </c>
      <c r="Q137" s="444">
        <f t="shared" si="75"/>
        <v>103.48320666666667</v>
      </c>
      <c r="R137" s="470">
        <f t="shared" si="75"/>
        <v>1230.0833999999998</v>
      </c>
      <c r="S137" s="421">
        <v>0.26</v>
      </c>
      <c r="T137" s="342"/>
      <c r="U137" s="342"/>
    </row>
    <row r="138" spans="5:23" x14ac:dyDescent="0.3">
      <c r="E138" s="416" t="s">
        <v>214</v>
      </c>
      <c r="F138" s="452">
        <f>+F136*$S$138</f>
        <v>30.038666666666668</v>
      </c>
      <c r="G138" s="443">
        <f>+G136*$S$138</f>
        <v>30.038666666666668</v>
      </c>
      <c r="H138" s="443">
        <f>+H136*$S$138</f>
        <v>31.840986666666669</v>
      </c>
      <c r="I138" s="443">
        <f t="shared" ref="I138:R138" si="76">+I136*$S$138</f>
        <v>31.840986666666669</v>
      </c>
      <c r="J138" s="443">
        <f t="shared" si="76"/>
        <v>31.840986666666669</v>
      </c>
      <c r="K138" s="443">
        <f t="shared" si="76"/>
        <v>31.840986666666669</v>
      </c>
      <c r="L138" s="443">
        <f t="shared" si="76"/>
        <v>31.840986666666669</v>
      </c>
      <c r="M138" s="443">
        <f t="shared" si="76"/>
        <v>31.840986666666669</v>
      </c>
      <c r="N138" s="443">
        <f t="shared" si="76"/>
        <v>31.840986666666669</v>
      </c>
      <c r="O138" s="443">
        <f t="shared" si="76"/>
        <v>31.840986666666669</v>
      </c>
      <c r="P138" s="443">
        <f t="shared" si="76"/>
        <v>31.840986666666669</v>
      </c>
      <c r="Q138" s="444">
        <f t="shared" si="76"/>
        <v>31.840986666666669</v>
      </c>
      <c r="R138" s="470">
        <f t="shared" si="76"/>
        <v>378.48719999999997</v>
      </c>
      <c r="S138" s="411">
        <v>0.08</v>
      </c>
      <c r="T138" s="342"/>
      <c r="U138" s="342"/>
    </row>
    <row r="139" spans="5:23" ht="15" thickBot="1" x14ac:dyDescent="0.35">
      <c r="E139" s="418" t="s">
        <v>215</v>
      </c>
      <c r="F139" s="464">
        <f>+F136*$S$139</f>
        <v>3.7548333333333335</v>
      </c>
      <c r="G139" s="447">
        <f t="shared" ref="G139:R139" si="77">+G136*$S$139</f>
        <v>3.7548333333333335</v>
      </c>
      <c r="H139" s="447">
        <f t="shared" si="77"/>
        <v>3.9801233333333337</v>
      </c>
      <c r="I139" s="447">
        <f t="shared" si="77"/>
        <v>3.9801233333333337</v>
      </c>
      <c r="J139" s="447">
        <f t="shared" si="77"/>
        <v>3.9801233333333337</v>
      </c>
      <c r="K139" s="447">
        <f t="shared" si="77"/>
        <v>3.9801233333333337</v>
      </c>
      <c r="L139" s="447">
        <f t="shared" si="77"/>
        <v>3.9801233333333337</v>
      </c>
      <c r="M139" s="447">
        <f t="shared" si="77"/>
        <v>3.9801233333333337</v>
      </c>
      <c r="N139" s="447">
        <f t="shared" si="77"/>
        <v>3.9801233333333337</v>
      </c>
      <c r="O139" s="447">
        <f t="shared" si="77"/>
        <v>3.9801233333333337</v>
      </c>
      <c r="P139" s="447">
        <f t="shared" si="77"/>
        <v>3.9801233333333337</v>
      </c>
      <c r="Q139" s="465">
        <f t="shared" si="77"/>
        <v>3.9801233333333337</v>
      </c>
      <c r="R139" s="475">
        <f t="shared" si="77"/>
        <v>47.310899999999997</v>
      </c>
      <c r="S139" s="411">
        <v>0.01</v>
      </c>
      <c r="T139" s="342"/>
      <c r="U139" s="342"/>
    </row>
    <row r="140" spans="5:23" ht="15" thickBot="1" x14ac:dyDescent="0.35">
      <c r="E140" s="489" t="s">
        <v>216</v>
      </c>
      <c r="F140" s="490">
        <f>SUM(F136:F139)</f>
        <v>506.90250000000003</v>
      </c>
      <c r="G140" s="490">
        <f t="shared" ref="G140:Q140" si="78">SUM(G136:G139)</f>
        <v>506.90250000000003</v>
      </c>
      <c r="H140" s="490">
        <f t="shared" si="78"/>
        <v>537.3166500000001</v>
      </c>
      <c r="I140" s="490">
        <f t="shared" si="78"/>
        <v>537.3166500000001</v>
      </c>
      <c r="J140" s="490">
        <f t="shared" si="78"/>
        <v>537.3166500000001</v>
      </c>
      <c r="K140" s="490">
        <f t="shared" si="78"/>
        <v>537.3166500000001</v>
      </c>
      <c r="L140" s="490">
        <f t="shared" si="78"/>
        <v>537.3166500000001</v>
      </c>
      <c r="M140" s="490">
        <f t="shared" si="78"/>
        <v>537.3166500000001</v>
      </c>
      <c r="N140" s="490">
        <f t="shared" si="78"/>
        <v>537.3166500000001</v>
      </c>
      <c r="O140" s="490">
        <f t="shared" si="78"/>
        <v>537.3166500000001</v>
      </c>
      <c r="P140" s="490">
        <f t="shared" si="78"/>
        <v>537.3166500000001</v>
      </c>
      <c r="Q140" s="490">
        <f t="shared" si="78"/>
        <v>537.3166500000001</v>
      </c>
      <c r="R140" s="491">
        <f>SUM(R136:R139)</f>
        <v>6386.9714999999987</v>
      </c>
      <c r="S140" s="342"/>
      <c r="T140" s="342"/>
      <c r="U140" s="342"/>
    </row>
    <row r="141" spans="5:23" ht="15" thickBot="1" x14ac:dyDescent="0.35">
      <c r="E141" s="415"/>
      <c r="F141" s="492"/>
      <c r="G141" s="492"/>
      <c r="H141" s="492"/>
      <c r="I141" s="492"/>
      <c r="J141" s="492"/>
      <c r="K141" s="492"/>
      <c r="L141" s="492"/>
      <c r="M141" s="492"/>
      <c r="N141" s="492"/>
      <c r="O141" s="492"/>
      <c r="P141" s="492"/>
      <c r="Q141" s="492"/>
      <c r="R141" s="493"/>
      <c r="S141" s="342"/>
      <c r="T141" s="342"/>
      <c r="U141" s="342"/>
    </row>
    <row r="142" spans="5:23" ht="29.55" customHeight="1" thickBot="1" x14ac:dyDescent="0.35">
      <c r="E142" s="380" t="s">
        <v>228</v>
      </c>
      <c r="F142" s="455" t="s">
        <v>147</v>
      </c>
      <c r="G142" s="456" t="s">
        <v>148</v>
      </c>
      <c r="H142" s="456" t="s">
        <v>149</v>
      </c>
      <c r="I142" s="456" t="s">
        <v>150</v>
      </c>
      <c r="J142" s="456" t="s">
        <v>151</v>
      </c>
      <c r="K142" s="456" t="s">
        <v>152</v>
      </c>
      <c r="L142" s="456" t="s">
        <v>153</v>
      </c>
      <c r="M142" s="456" t="s">
        <v>154</v>
      </c>
      <c r="N142" s="456" t="s">
        <v>155</v>
      </c>
      <c r="O142" s="456" t="s">
        <v>156</v>
      </c>
      <c r="P142" s="456" t="s">
        <v>157</v>
      </c>
      <c r="Q142" s="457" t="s">
        <v>158</v>
      </c>
      <c r="R142" s="458" t="s">
        <v>159</v>
      </c>
      <c r="S142" s="403" t="s">
        <v>210</v>
      </c>
      <c r="T142" s="342"/>
      <c r="U142" s="342"/>
    </row>
    <row r="143" spans="5:23" x14ac:dyDescent="0.3">
      <c r="E143" s="356" t="s">
        <v>229</v>
      </c>
      <c r="F143" s="476">
        <f>(+F109/3)/12*1</f>
        <v>125.16111111111111</v>
      </c>
      <c r="G143" s="476">
        <f>(+G109/3)/12*1</f>
        <v>125.16111111111111</v>
      </c>
      <c r="H143" s="476">
        <f t="shared" ref="H143:Q143" si="79">(+H109/3)/12*1</f>
        <v>132.67077777777777</v>
      </c>
      <c r="I143" s="476">
        <f t="shared" si="79"/>
        <v>132.67077777777777</v>
      </c>
      <c r="J143" s="476">
        <f t="shared" si="79"/>
        <v>132.67077777777777</v>
      </c>
      <c r="K143" s="476">
        <f t="shared" si="79"/>
        <v>132.67077777777777</v>
      </c>
      <c r="L143" s="476">
        <f t="shared" si="79"/>
        <v>132.67077777777777</v>
      </c>
      <c r="M143" s="476">
        <f t="shared" si="79"/>
        <v>132.67077777777777</v>
      </c>
      <c r="N143" s="476">
        <f t="shared" si="79"/>
        <v>132.67077777777777</v>
      </c>
      <c r="O143" s="476">
        <f t="shared" si="79"/>
        <v>132.67077777777777</v>
      </c>
      <c r="P143" s="476">
        <f t="shared" si="79"/>
        <v>132.67077777777777</v>
      </c>
      <c r="Q143" s="476">
        <f t="shared" si="79"/>
        <v>132.67077777777777</v>
      </c>
      <c r="R143" s="477">
        <f>SUM(F143:Q143)</f>
        <v>1577.0300000000002</v>
      </c>
      <c r="S143" s="412">
        <f>(1/3)/12</f>
        <v>2.7777777777777776E-2</v>
      </c>
      <c r="T143" s="342"/>
      <c r="U143" s="342"/>
    </row>
    <row r="144" spans="5:23" x14ac:dyDescent="0.3">
      <c r="E144" s="357" t="s">
        <v>227</v>
      </c>
      <c r="F144" s="449">
        <f>+F143*$S$144</f>
        <v>32.541888888888892</v>
      </c>
      <c r="G144" s="443">
        <f t="shared" ref="G144:Q144" si="80">+G143*$S$144</f>
        <v>32.541888888888892</v>
      </c>
      <c r="H144" s="443">
        <f t="shared" si="80"/>
        <v>34.49440222222222</v>
      </c>
      <c r="I144" s="443">
        <f t="shared" si="80"/>
        <v>34.49440222222222</v>
      </c>
      <c r="J144" s="443">
        <f t="shared" si="80"/>
        <v>34.49440222222222</v>
      </c>
      <c r="K144" s="443">
        <f t="shared" si="80"/>
        <v>34.49440222222222</v>
      </c>
      <c r="L144" s="443">
        <f t="shared" si="80"/>
        <v>34.49440222222222</v>
      </c>
      <c r="M144" s="443">
        <f t="shared" si="80"/>
        <v>34.49440222222222</v>
      </c>
      <c r="N144" s="443">
        <f t="shared" si="80"/>
        <v>34.49440222222222</v>
      </c>
      <c r="O144" s="443">
        <f t="shared" si="80"/>
        <v>34.49440222222222</v>
      </c>
      <c r="P144" s="443">
        <f t="shared" si="80"/>
        <v>34.49440222222222</v>
      </c>
      <c r="Q144" s="444">
        <f t="shared" si="80"/>
        <v>34.49440222222222</v>
      </c>
      <c r="R144" s="470">
        <f>+R143*$S$137</f>
        <v>410.02780000000007</v>
      </c>
      <c r="S144" s="421">
        <v>0.26</v>
      </c>
      <c r="T144" s="342"/>
      <c r="U144" s="342"/>
    </row>
    <row r="145" spans="5:21" x14ac:dyDescent="0.3">
      <c r="E145" s="357" t="s">
        <v>214</v>
      </c>
      <c r="F145" s="449">
        <f>+F143*$S$145</f>
        <v>10.01288888888889</v>
      </c>
      <c r="G145" s="443">
        <f t="shared" ref="G145:Q145" si="81">+G143*$S$145</f>
        <v>10.01288888888889</v>
      </c>
      <c r="H145" s="443">
        <f t="shared" si="81"/>
        <v>10.613662222222223</v>
      </c>
      <c r="I145" s="443">
        <f t="shared" si="81"/>
        <v>10.613662222222223</v>
      </c>
      <c r="J145" s="443">
        <f t="shared" si="81"/>
        <v>10.613662222222223</v>
      </c>
      <c r="K145" s="443">
        <f t="shared" si="81"/>
        <v>10.613662222222223</v>
      </c>
      <c r="L145" s="443">
        <f t="shared" si="81"/>
        <v>10.613662222222223</v>
      </c>
      <c r="M145" s="443">
        <f t="shared" si="81"/>
        <v>10.613662222222223</v>
      </c>
      <c r="N145" s="443">
        <f t="shared" si="81"/>
        <v>10.613662222222223</v>
      </c>
      <c r="O145" s="443">
        <f t="shared" si="81"/>
        <v>10.613662222222223</v>
      </c>
      <c r="P145" s="443">
        <f t="shared" si="81"/>
        <v>10.613662222222223</v>
      </c>
      <c r="Q145" s="444">
        <f t="shared" si="81"/>
        <v>10.613662222222223</v>
      </c>
      <c r="R145" s="470">
        <f>+R143*$S$138</f>
        <v>126.16240000000002</v>
      </c>
      <c r="S145" s="411">
        <v>0.08</v>
      </c>
      <c r="T145" s="342"/>
      <c r="U145" s="342"/>
    </row>
    <row r="146" spans="5:21" ht="15" thickBot="1" x14ac:dyDescent="0.35">
      <c r="E146" s="420" t="s">
        <v>215</v>
      </c>
      <c r="F146" s="450">
        <f>+F143*$S$146</f>
        <v>1.2516111111111112</v>
      </c>
      <c r="G146" s="445">
        <f t="shared" ref="G146:Q146" si="82">+G143*$S$146</f>
        <v>1.2516111111111112</v>
      </c>
      <c r="H146" s="445">
        <f t="shared" si="82"/>
        <v>1.3267077777777778</v>
      </c>
      <c r="I146" s="445">
        <f t="shared" si="82"/>
        <v>1.3267077777777778</v>
      </c>
      <c r="J146" s="445">
        <f t="shared" si="82"/>
        <v>1.3267077777777778</v>
      </c>
      <c r="K146" s="445">
        <f t="shared" si="82"/>
        <v>1.3267077777777778</v>
      </c>
      <c r="L146" s="445">
        <f t="shared" si="82"/>
        <v>1.3267077777777778</v>
      </c>
      <c r="M146" s="445">
        <f t="shared" si="82"/>
        <v>1.3267077777777778</v>
      </c>
      <c r="N146" s="445">
        <f t="shared" si="82"/>
        <v>1.3267077777777778</v>
      </c>
      <c r="O146" s="445">
        <f t="shared" si="82"/>
        <v>1.3267077777777778</v>
      </c>
      <c r="P146" s="445">
        <f t="shared" si="82"/>
        <v>1.3267077777777778</v>
      </c>
      <c r="Q146" s="446">
        <f t="shared" si="82"/>
        <v>1.3267077777777778</v>
      </c>
      <c r="R146" s="475">
        <f>+R143*$S$139</f>
        <v>15.770300000000002</v>
      </c>
      <c r="S146" s="411">
        <v>0.01</v>
      </c>
      <c r="T146" s="342"/>
      <c r="U146" s="342"/>
    </row>
    <row r="147" spans="5:21" ht="15" thickBot="1" x14ac:dyDescent="0.35">
      <c r="E147" s="498" t="s">
        <v>161</v>
      </c>
      <c r="F147" s="499">
        <f>SUM(F143:F146)</f>
        <v>168.9675</v>
      </c>
      <c r="G147" s="499">
        <f t="shared" ref="G147:P147" si="83">SUM(G143:G146)</f>
        <v>168.9675</v>
      </c>
      <c r="H147" s="499">
        <f t="shared" si="83"/>
        <v>179.10554999999999</v>
      </c>
      <c r="I147" s="499">
        <f t="shared" si="83"/>
        <v>179.10554999999999</v>
      </c>
      <c r="J147" s="499">
        <f>SUM(J143:J146)</f>
        <v>179.10554999999999</v>
      </c>
      <c r="K147" s="499">
        <f t="shared" si="83"/>
        <v>179.10554999999999</v>
      </c>
      <c r="L147" s="499">
        <f t="shared" si="83"/>
        <v>179.10554999999999</v>
      </c>
      <c r="M147" s="499">
        <f t="shared" si="83"/>
        <v>179.10554999999999</v>
      </c>
      <c r="N147" s="499">
        <f t="shared" si="83"/>
        <v>179.10554999999999</v>
      </c>
      <c r="O147" s="499">
        <f t="shared" si="83"/>
        <v>179.10554999999999</v>
      </c>
      <c r="P147" s="499">
        <f t="shared" si="83"/>
        <v>179.10554999999999</v>
      </c>
      <c r="Q147" s="499">
        <f>SUM(Q143:Q146)</f>
        <v>179.10554999999999</v>
      </c>
      <c r="R147" s="448">
        <f>SUM(R143:R146)</f>
        <v>2128.9905000000003</v>
      </c>
      <c r="S147" s="342"/>
      <c r="T147" s="342"/>
      <c r="U147" s="342"/>
    </row>
    <row r="148" spans="5:21" ht="15" thickBot="1" x14ac:dyDescent="0.35">
      <c r="E148" s="353"/>
      <c r="F148" s="481"/>
      <c r="G148" s="481"/>
      <c r="H148" s="481"/>
      <c r="I148" s="481"/>
      <c r="J148" s="481"/>
      <c r="K148" s="481"/>
      <c r="L148" s="481"/>
      <c r="M148" s="481"/>
      <c r="N148" s="481"/>
      <c r="O148" s="481"/>
      <c r="P148" s="481"/>
      <c r="Q148" s="481"/>
      <c r="R148" s="482"/>
      <c r="S148" s="342"/>
      <c r="T148" s="342"/>
      <c r="U148" s="342"/>
    </row>
    <row r="149" spans="5:21" ht="16.2" thickBot="1" x14ac:dyDescent="0.35">
      <c r="E149" s="487" t="s">
        <v>230</v>
      </c>
      <c r="F149" s="488">
        <f>+F132+F140+F147</f>
        <v>7232.0003111111109</v>
      </c>
      <c r="G149" s="488">
        <f t="shared" ref="G149:Q149" si="84">+G132+G140+G147</f>
        <v>7232.0003111111109</v>
      </c>
      <c r="H149" s="488">
        <f t="shared" si="84"/>
        <v>7651.520329777778</v>
      </c>
      <c r="I149" s="488">
        <f t="shared" si="84"/>
        <v>7651.520329777778</v>
      </c>
      <c r="J149" s="488">
        <f t="shared" si="84"/>
        <v>7651.520329777778</v>
      </c>
      <c r="K149" s="488">
        <f t="shared" si="84"/>
        <v>7651.520329777778</v>
      </c>
      <c r="L149" s="488">
        <f t="shared" si="84"/>
        <v>7651.520329777778</v>
      </c>
      <c r="M149" s="488">
        <f t="shared" si="84"/>
        <v>7651.520329777778</v>
      </c>
      <c r="N149" s="488">
        <f t="shared" si="84"/>
        <v>7651.520329777778</v>
      </c>
      <c r="O149" s="488">
        <f t="shared" si="84"/>
        <v>7651.520329777778</v>
      </c>
      <c r="P149" s="488">
        <f t="shared" si="84"/>
        <v>7651.520329777778</v>
      </c>
      <c r="Q149" s="488">
        <f t="shared" si="84"/>
        <v>7651.520329777778</v>
      </c>
      <c r="R149" s="486">
        <f>+R132+R140+R147</f>
        <v>90979.203919999985</v>
      </c>
      <c r="S149" s="513"/>
      <c r="T149" s="506"/>
      <c r="U149" s="506"/>
    </row>
    <row r="151" spans="5:21" x14ac:dyDescent="0.3">
      <c r="F151" s="361"/>
      <c r="G151" s="361"/>
      <c r="H151" s="361"/>
    </row>
    <row r="152" spans="5:21" x14ac:dyDescent="0.3">
      <c r="F152" s="362"/>
      <c r="G152" s="362"/>
      <c r="H152" s="361"/>
    </row>
    <row r="153" spans="5:21" x14ac:dyDescent="0.3">
      <c r="F153" s="362"/>
      <c r="G153" s="362"/>
      <c r="H153" s="362"/>
    </row>
    <row r="166" spans="17:17" x14ac:dyDescent="0.3">
      <c r="Q166" s="1"/>
    </row>
  </sheetData>
  <mergeCells count="8">
    <mergeCell ref="F6:Q6"/>
    <mergeCell ref="F41:Q41"/>
    <mergeCell ref="F76:Q76"/>
    <mergeCell ref="F1:R1"/>
    <mergeCell ref="F2:R2"/>
    <mergeCell ref="F3:R3"/>
    <mergeCell ref="F4:R4"/>
    <mergeCell ref="F5:R5"/>
  </mergeCells>
  <printOptions horizontalCentered="1"/>
  <pageMargins left="0" right="0" top="0.59055118110236227" bottom="0.39370078740157483" header="0.31496062992125984" footer="0.31496062992125984"/>
  <pageSetup paperSize="9" scale="73" fitToHeight="0" orientation="landscape" r:id="rId1"/>
  <headerFooter>
    <oddHeader>&amp;C&amp;P</oddHeader>
  </headerFooter>
  <rowBreaks count="1" manualBreakCount="1">
    <brk id="110" min="4" max="17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</sheetPr>
  <dimension ref="A1:Q41"/>
  <sheetViews>
    <sheetView zoomScaleNormal="100" workbookViewId="0">
      <selection activeCell="B6" sqref="B6:K6"/>
    </sheetView>
  </sheetViews>
  <sheetFormatPr defaultColWidth="9.21875" defaultRowHeight="14.4" x14ac:dyDescent="0.3"/>
  <cols>
    <col min="1" max="1" width="6.5546875" style="247" customWidth="1"/>
    <col min="2" max="2" width="34.44140625" style="247" customWidth="1"/>
    <col min="3" max="3" width="24.21875" style="247" customWidth="1"/>
    <col min="4" max="4" width="19.21875" style="247" customWidth="1"/>
    <col min="5" max="6" width="17.5546875" style="247" customWidth="1"/>
    <col min="7" max="7" width="15" style="247" bestFit="1" customWidth="1"/>
    <col min="8" max="8" width="11.5546875" style="247" customWidth="1"/>
    <col min="9" max="9" width="15" style="247" customWidth="1"/>
    <col min="10" max="10" width="9.21875" style="247"/>
    <col min="11" max="11" width="10.21875" style="247" bestFit="1" customWidth="1"/>
    <col min="12" max="13" width="9.21875" style="247"/>
    <col min="14" max="14" width="17.5546875" style="249" bestFit="1" customWidth="1"/>
    <col min="15" max="16" width="17.5546875" style="247" bestFit="1" customWidth="1"/>
    <col min="17" max="16384" width="9.21875" style="247"/>
  </cols>
  <sheetData>
    <row r="1" spans="1:17" x14ac:dyDescent="0.3">
      <c r="B1" s="9" t="s">
        <v>131</v>
      </c>
    </row>
    <row r="2" spans="1:17" x14ac:dyDescent="0.3">
      <c r="B2" s="9" t="s">
        <v>132</v>
      </c>
    </row>
    <row r="3" spans="1:17" x14ac:dyDescent="0.3">
      <c r="B3" s="9" t="s">
        <v>133</v>
      </c>
    </row>
    <row r="5" spans="1:17" ht="17.399999999999999" x14ac:dyDescent="0.3">
      <c r="B5" s="647" t="s">
        <v>231</v>
      </c>
      <c r="C5" s="648"/>
      <c r="D5" s="648"/>
      <c r="E5" s="648"/>
      <c r="F5" s="648"/>
      <c r="G5" s="648"/>
      <c r="H5" s="648"/>
      <c r="I5" s="648"/>
      <c r="J5" s="648"/>
      <c r="K5" s="649"/>
    </row>
    <row r="6" spans="1:17" ht="51" customHeight="1" x14ac:dyDescent="0.3">
      <c r="A6" s="301" t="s">
        <v>8</v>
      </c>
      <c r="B6" s="650" t="s">
        <v>232</v>
      </c>
      <c r="C6" s="651"/>
      <c r="D6" s="651"/>
      <c r="E6" s="651"/>
      <c r="F6" s="651"/>
      <c r="G6" s="651"/>
      <c r="H6" s="651"/>
      <c r="I6" s="651"/>
      <c r="J6" s="651"/>
      <c r="K6" s="652"/>
      <c r="M6" s="249"/>
    </row>
    <row r="7" spans="1:17" ht="12" customHeight="1" x14ac:dyDescent="0.3">
      <c r="A7" s="653"/>
      <c r="B7" s="655" t="s">
        <v>233</v>
      </c>
      <c r="C7" s="657" t="s">
        <v>234</v>
      </c>
      <c r="D7" s="655" t="s">
        <v>235</v>
      </c>
      <c r="E7" s="655" t="s">
        <v>236</v>
      </c>
      <c r="F7" s="655" t="s">
        <v>237</v>
      </c>
      <c r="G7" s="655" t="s">
        <v>238</v>
      </c>
      <c r="H7" s="659" t="s">
        <v>239</v>
      </c>
      <c r="I7" s="655" t="s">
        <v>240</v>
      </c>
      <c r="J7" s="661" t="s">
        <v>13</v>
      </c>
      <c r="K7" s="662"/>
      <c r="M7" s="249"/>
    </row>
    <row r="8" spans="1:17" x14ac:dyDescent="0.3">
      <c r="A8" s="654"/>
      <c r="B8" s="656"/>
      <c r="C8" s="658"/>
      <c r="D8" s="656"/>
      <c r="E8" s="656"/>
      <c r="F8" s="656"/>
      <c r="G8" s="656" t="s">
        <v>238</v>
      </c>
      <c r="H8" s="660"/>
      <c r="I8" s="656"/>
      <c r="J8" s="254" t="s">
        <v>241</v>
      </c>
      <c r="K8" s="255" t="s">
        <v>47</v>
      </c>
      <c r="M8" s="256"/>
      <c r="N8" s="256"/>
    </row>
    <row r="9" spans="1:17" s="263" customFormat="1" ht="16.8" x14ac:dyDescent="0.55000000000000004">
      <c r="A9" s="282"/>
      <c r="B9" s="663"/>
      <c r="C9" s="258"/>
      <c r="D9" s="258"/>
      <c r="E9" s="258"/>
      <c r="F9" s="259"/>
      <c r="G9" s="258"/>
      <c r="H9" s="258"/>
      <c r="I9" s="260"/>
      <c r="J9" s="261"/>
      <c r="K9" s="262">
        <f>+I9*J9</f>
        <v>0</v>
      </c>
      <c r="M9" s="264"/>
      <c r="N9" s="264"/>
      <c r="O9" s="265"/>
    </row>
    <row r="10" spans="1:17" ht="13.2" x14ac:dyDescent="0.25">
      <c r="A10" s="266"/>
      <c r="B10" s="664"/>
      <c r="C10" s="267"/>
      <c r="D10" s="267"/>
      <c r="E10" s="267"/>
      <c r="F10" s="268"/>
      <c r="G10" s="267"/>
      <c r="H10" s="267"/>
      <c r="I10" s="269"/>
      <c r="J10" s="270"/>
      <c r="K10" s="271">
        <f>+I10*J10</f>
        <v>0</v>
      </c>
      <c r="L10" s="272"/>
      <c r="M10" s="273"/>
      <c r="N10" s="273"/>
      <c r="O10" s="274"/>
    </row>
    <row r="11" spans="1:17" x14ac:dyDescent="0.3">
      <c r="A11" s="253"/>
      <c r="B11" s="665"/>
      <c r="C11" s="275"/>
      <c r="D11" s="275"/>
      <c r="E11" s="275"/>
      <c r="F11" s="276"/>
      <c r="G11" s="275"/>
      <c r="H11" s="267"/>
      <c r="I11" s="277"/>
      <c r="J11" s="270"/>
      <c r="K11" s="271">
        <f>+I11*J11</f>
        <v>0</v>
      </c>
      <c r="M11" s="256"/>
      <c r="N11" s="256"/>
      <c r="O11" s="274"/>
    </row>
    <row r="12" spans="1:17" s="263" customFormat="1" ht="13.2" x14ac:dyDescent="0.25">
      <c r="A12" s="278"/>
      <c r="B12" s="644" t="s">
        <v>242</v>
      </c>
      <c r="C12" s="645"/>
      <c r="D12" s="645"/>
      <c r="E12" s="645"/>
      <c r="F12" s="645"/>
      <c r="G12" s="645"/>
      <c r="H12" s="645"/>
      <c r="I12" s="646"/>
      <c r="J12" s="279" t="e">
        <f>AVERAGE(J9:J11)</f>
        <v>#DIV/0!</v>
      </c>
      <c r="K12" s="280">
        <f>AVERAGE(K9:K11)</f>
        <v>0</v>
      </c>
      <c r="M12" s="281"/>
      <c r="N12" s="281"/>
      <c r="O12" s="281"/>
      <c r="P12" s="281"/>
    </row>
    <row r="13" spans="1:17" x14ac:dyDescent="0.3">
      <c r="A13" s="282"/>
      <c r="B13" s="663"/>
      <c r="C13" s="283"/>
      <c r="D13" s="258"/>
      <c r="E13" s="258"/>
      <c r="F13" s="258"/>
      <c r="G13" s="258"/>
      <c r="H13" s="284"/>
      <c r="I13" s="284"/>
      <c r="J13" s="285">
        <v>0</v>
      </c>
      <c r="K13" s="286">
        <f>+I13*J13</f>
        <v>0</v>
      </c>
      <c r="M13" s="256"/>
      <c r="N13" s="256"/>
      <c r="O13" s="287"/>
    </row>
    <row r="14" spans="1:17" s="263" customFormat="1" ht="13.2" x14ac:dyDescent="0.25">
      <c r="A14" s="266"/>
      <c r="B14" s="664"/>
      <c r="C14" s="288"/>
      <c r="D14" s="267"/>
      <c r="E14" s="267"/>
      <c r="F14" s="267"/>
      <c r="G14" s="267"/>
      <c r="H14" s="289"/>
      <c r="I14" s="289"/>
      <c r="J14" s="290">
        <v>0</v>
      </c>
      <c r="K14" s="291">
        <f>+I14*J14</f>
        <v>0</v>
      </c>
      <c r="M14" s="292"/>
      <c r="N14" s="292"/>
      <c r="O14" s="293"/>
      <c r="P14" s="294"/>
      <c r="Q14" s="294"/>
    </row>
    <row r="15" spans="1:17" x14ac:dyDescent="0.3">
      <c r="A15" s="253"/>
      <c r="B15" s="665"/>
      <c r="C15" s="275"/>
      <c r="D15" s="275"/>
      <c r="E15" s="275"/>
      <c r="F15" s="275"/>
      <c r="G15" s="275"/>
      <c r="H15" s="277"/>
      <c r="I15" s="277"/>
      <c r="J15" s="270">
        <v>0</v>
      </c>
      <c r="K15" s="271">
        <f>+I15*J15</f>
        <v>0</v>
      </c>
      <c r="N15" s="256"/>
    </row>
    <row r="16" spans="1:17" s="263" customFormat="1" x14ac:dyDescent="0.3">
      <c r="A16" s="295"/>
      <c r="B16" s="644" t="s">
        <v>242</v>
      </c>
      <c r="C16" s="645"/>
      <c r="D16" s="645"/>
      <c r="E16" s="645"/>
      <c r="F16" s="645"/>
      <c r="G16" s="645"/>
      <c r="H16" s="645"/>
      <c r="I16" s="646"/>
      <c r="J16" s="279">
        <f>AVERAGE(J13:J15)</f>
        <v>0</v>
      </c>
      <c r="K16" s="280">
        <f>AVERAGE(K13:K15)</f>
        <v>0</v>
      </c>
      <c r="M16" s="247"/>
      <c r="N16" s="256"/>
      <c r="O16" s="287"/>
      <c r="P16" s="247"/>
    </row>
    <row r="17" spans="1:16" s="263" customFormat="1" ht="13.2" x14ac:dyDescent="0.25">
      <c r="A17" s="282"/>
      <c r="B17" s="663"/>
      <c r="C17" s="258"/>
      <c r="D17" s="258"/>
      <c r="E17" s="258"/>
      <c r="F17" s="258"/>
      <c r="G17" s="258"/>
      <c r="H17" s="258"/>
      <c r="I17" s="260"/>
      <c r="J17" s="261">
        <v>0</v>
      </c>
      <c r="K17" s="262">
        <f>+I17*J17</f>
        <v>0</v>
      </c>
      <c r="N17" s="296"/>
      <c r="O17" s="296"/>
      <c r="P17" s="296"/>
    </row>
    <row r="18" spans="1:16" ht="13.2" x14ac:dyDescent="0.25">
      <c r="A18" s="266"/>
      <c r="B18" s="664"/>
      <c r="C18" s="267"/>
      <c r="D18" s="267"/>
      <c r="E18" s="267"/>
      <c r="F18" s="267"/>
      <c r="G18" s="267"/>
      <c r="H18" s="267"/>
      <c r="I18" s="269"/>
      <c r="J18" s="270">
        <v>0</v>
      </c>
      <c r="K18" s="271">
        <f>+I18*J18</f>
        <v>0</v>
      </c>
      <c r="N18" s="666"/>
      <c r="O18" s="666"/>
      <c r="P18" s="666"/>
    </row>
    <row r="19" spans="1:16" x14ac:dyDescent="0.3">
      <c r="A19" s="253"/>
      <c r="B19" s="665"/>
      <c r="C19" s="275"/>
      <c r="D19" s="275"/>
      <c r="E19" s="275"/>
      <c r="F19" s="275"/>
      <c r="G19" s="275"/>
      <c r="H19" s="267"/>
      <c r="I19" s="277"/>
      <c r="J19" s="270">
        <v>0</v>
      </c>
      <c r="K19" s="271">
        <f>+I19*J19</f>
        <v>0</v>
      </c>
      <c r="N19" s="256"/>
    </row>
    <row r="20" spans="1:16" x14ac:dyDescent="0.3">
      <c r="A20" s="297"/>
      <c r="B20" s="644" t="s">
        <v>242</v>
      </c>
      <c r="C20" s="645"/>
      <c r="D20" s="645"/>
      <c r="E20" s="645"/>
      <c r="F20" s="645"/>
      <c r="G20" s="645"/>
      <c r="H20" s="645"/>
      <c r="I20" s="646"/>
      <c r="J20" s="279">
        <f>AVERAGE(J17:J19)</f>
        <v>0</v>
      </c>
      <c r="K20" s="280">
        <f>AVERAGE(K17:K19)</f>
        <v>0</v>
      </c>
      <c r="N20" s="256"/>
    </row>
    <row r="21" spans="1:16" x14ac:dyDescent="0.3">
      <c r="A21" s="282"/>
      <c r="B21" s="298"/>
      <c r="C21" s="283"/>
      <c r="D21" s="283"/>
      <c r="E21" s="283"/>
      <c r="F21" s="283"/>
      <c r="G21" s="283"/>
      <c r="H21" s="283"/>
      <c r="I21" s="284"/>
      <c r="J21" s="285">
        <v>0</v>
      </c>
      <c r="K21" s="286">
        <f>+I21*J21</f>
        <v>0</v>
      </c>
    </row>
    <row r="22" spans="1:16" x14ac:dyDescent="0.3">
      <c r="A22" s="266"/>
      <c r="B22" s="299"/>
      <c r="C22" s="288"/>
      <c r="D22" s="288"/>
      <c r="E22" s="288"/>
      <c r="F22" s="288"/>
      <c r="G22" s="288"/>
      <c r="H22" s="288"/>
      <c r="I22" s="289"/>
      <c r="J22" s="290">
        <v>0</v>
      </c>
      <c r="K22" s="291">
        <f>+I22*J22</f>
        <v>0</v>
      </c>
    </row>
    <row r="23" spans="1:16" x14ac:dyDescent="0.3">
      <c r="A23" s="253"/>
      <c r="B23" s="300"/>
      <c r="C23" s="275"/>
      <c r="D23" s="275"/>
      <c r="E23" s="275"/>
      <c r="F23" s="275"/>
      <c r="G23" s="275"/>
      <c r="H23" s="275"/>
      <c r="I23" s="277"/>
      <c r="J23" s="270"/>
      <c r="K23" s="271">
        <f>+I23*J23</f>
        <v>0</v>
      </c>
    </row>
    <row r="24" spans="1:16" x14ac:dyDescent="0.3">
      <c r="A24" s="297"/>
      <c r="B24" s="644" t="s">
        <v>242</v>
      </c>
      <c r="C24" s="645"/>
      <c r="D24" s="645"/>
      <c r="E24" s="645"/>
      <c r="F24" s="645"/>
      <c r="G24" s="645"/>
      <c r="H24" s="645"/>
      <c r="I24" s="646"/>
      <c r="J24" s="279">
        <f>AVERAGE(J21:J23)</f>
        <v>0</v>
      </c>
      <c r="K24" s="280">
        <f>AVERAGE(K21:K23)</f>
        <v>0</v>
      </c>
    </row>
    <row r="25" spans="1:16" x14ac:dyDescent="0.3">
      <c r="A25" s="282"/>
      <c r="B25" s="298"/>
      <c r="C25" s="283"/>
      <c r="D25" s="283"/>
      <c r="E25" s="283"/>
      <c r="F25" s="283"/>
      <c r="G25" s="283"/>
      <c r="H25" s="283"/>
      <c r="I25" s="284"/>
      <c r="J25" s="285">
        <v>0</v>
      </c>
      <c r="K25" s="286">
        <f>+I25*J25</f>
        <v>0</v>
      </c>
    </row>
    <row r="26" spans="1:16" x14ac:dyDescent="0.3">
      <c r="A26" s="266"/>
      <c r="B26" s="299"/>
      <c r="C26" s="288"/>
      <c r="D26" s="288"/>
      <c r="E26" s="288"/>
      <c r="F26" s="288"/>
      <c r="G26" s="288"/>
      <c r="H26" s="288"/>
      <c r="I26" s="289"/>
      <c r="J26" s="290"/>
      <c r="K26" s="291">
        <f>+I26*J26</f>
        <v>0</v>
      </c>
    </row>
    <row r="27" spans="1:16" ht="9.75" customHeight="1" x14ac:dyDescent="0.3">
      <c r="A27" s="253"/>
      <c r="B27" s="300"/>
      <c r="C27" s="275"/>
      <c r="D27" s="275"/>
      <c r="E27" s="275"/>
      <c r="F27" s="275"/>
      <c r="G27" s="275"/>
      <c r="H27" s="275"/>
      <c r="I27" s="277"/>
      <c r="J27" s="270"/>
      <c r="K27" s="271">
        <f>+I27*J27</f>
        <v>0</v>
      </c>
    </row>
    <row r="28" spans="1:16" x14ac:dyDescent="0.3">
      <c r="A28" s="297"/>
      <c r="B28" s="644" t="s">
        <v>242</v>
      </c>
      <c r="C28" s="645"/>
      <c r="D28" s="645"/>
      <c r="E28" s="645"/>
      <c r="F28" s="645"/>
      <c r="G28" s="645"/>
      <c r="H28" s="645"/>
      <c r="I28" s="646"/>
      <c r="J28" s="279">
        <f>AVERAGE(J25:J27)</f>
        <v>0</v>
      </c>
      <c r="K28" s="280">
        <f>AVERAGE(K25:K27)</f>
        <v>0</v>
      </c>
    </row>
    <row r="29" spans="1:16" ht="12" customHeight="1" x14ac:dyDescent="0.3">
      <c r="A29" s="282"/>
      <c r="B29" s="298"/>
      <c r="C29" s="283"/>
      <c r="D29" s="283"/>
      <c r="E29" s="283"/>
      <c r="F29" s="283"/>
      <c r="G29" s="283"/>
      <c r="H29" s="283"/>
      <c r="I29" s="284"/>
      <c r="J29" s="285">
        <v>0</v>
      </c>
      <c r="K29" s="286">
        <f>+I29*J29</f>
        <v>0</v>
      </c>
    </row>
    <row r="30" spans="1:16" x14ac:dyDescent="0.3">
      <c r="A30" s="266"/>
      <c r="B30" s="299"/>
      <c r="C30" s="288"/>
      <c r="D30" s="288"/>
      <c r="E30" s="288"/>
      <c r="F30" s="288"/>
      <c r="G30" s="288"/>
      <c r="H30" s="288"/>
      <c r="I30" s="289"/>
      <c r="J30" s="290"/>
      <c r="K30" s="291">
        <f>+I30*J30</f>
        <v>0</v>
      </c>
    </row>
    <row r="31" spans="1:16" x14ac:dyDescent="0.3">
      <c r="A31" s="253"/>
      <c r="B31" s="300"/>
      <c r="C31" s="275"/>
      <c r="D31" s="275"/>
      <c r="E31" s="275"/>
      <c r="F31" s="275"/>
      <c r="G31" s="275"/>
      <c r="H31" s="275"/>
      <c r="I31" s="277"/>
      <c r="J31" s="270"/>
      <c r="K31" s="271">
        <f>+I31*J31</f>
        <v>0</v>
      </c>
    </row>
    <row r="32" spans="1:16" x14ac:dyDescent="0.3">
      <c r="A32" s="297"/>
      <c r="B32" s="644" t="s">
        <v>242</v>
      </c>
      <c r="C32" s="645"/>
      <c r="D32" s="645"/>
      <c r="E32" s="645"/>
      <c r="F32" s="645"/>
      <c r="G32" s="645"/>
      <c r="H32" s="645"/>
      <c r="I32" s="646"/>
      <c r="J32" s="279">
        <f>AVERAGE(J29:J31)</f>
        <v>0</v>
      </c>
      <c r="K32" s="280">
        <f>AVERAGE(K29:K31)</f>
        <v>0</v>
      </c>
    </row>
    <row r="33" spans="1:11" x14ac:dyDescent="0.3">
      <c r="A33" s="282"/>
      <c r="B33" s="298"/>
      <c r="C33" s="283"/>
      <c r="D33" s="283"/>
      <c r="E33" s="283"/>
      <c r="F33" s="283"/>
      <c r="G33" s="283"/>
      <c r="H33" s="283"/>
      <c r="I33" s="284"/>
      <c r="J33" s="285">
        <v>0</v>
      </c>
      <c r="K33" s="286">
        <f>+I33*J33</f>
        <v>0</v>
      </c>
    </row>
    <row r="34" spans="1:11" x14ac:dyDescent="0.3">
      <c r="A34" s="266"/>
      <c r="B34" s="299"/>
      <c r="C34" s="288"/>
      <c r="D34" s="288"/>
      <c r="E34" s="288"/>
      <c r="F34" s="288"/>
      <c r="G34" s="288"/>
      <c r="H34" s="288"/>
      <c r="I34" s="289"/>
      <c r="J34" s="290"/>
      <c r="K34" s="291">
        <f>+I34*J34</f>
        <v>0</v>
      </c>
    </row>
    <row r="35" spans="1:11" x14ac:dyDescent="0.3">
      <c r="A35" s="253"/>
      <c r="B35" s="300"/>
      <c r="C35" s="275"/>
      <c r="D35" s="275"/>
      <c r="E35" s="275"/>
      <c r="F35" s="275"/>
      <c r="G35" s="275"/>
      <c r="H35" s="275"/>
      <c r="I35" s="277"/>
      <c r="J35" s="270"/>
      <c r="K35" s="271">
        <f>+I35*J35</f>
        <v>0</v>
      </c>
    </row>
    <row r="36" spans="1:11" x14ac:dyDescent="0.3">
      <c r="A36" s="297"/>
      <c r="B36" s="644" t="s">
        <v>242</v>
      </c>
      <c r="C36" s="645"/>
      <c r="D36" s="645"/>
      <c r="E36" s="645"/>
      <c r="F36" s="645"/>
      <c r="G36" s="645"/>
      <c r="H36" s="645"/>
      <c r="I36" s="646"/>
      <c r="J36" s="279">
        <f>AVERAGE(J33:J35)</f>
        <v>0</v>
      </c>
      <c r="K36" s="280">
        <f>AVERAGE(K33:K35)</f>
        <v>0</v>
      </c>
    </row>
    <row r="37" spans="1:11" ht="9.75" customHeight="1" x14ac:dyDescent="0.3">
      <c r="A37" s="282"/>
      <c r="B37" s="298"/>
      <c r="C37" s="283"/>
      <c r="D37" s="283"/>
      <c r="E37" s="283"/>
      <c r="F37" s="283"/>
      <c r="G37" s="283"/>
      <c r="H37" s="283"/>
      <c r="I37" s="284"/>
      <c r="J37" s="285">
        <v>0</v>
      </c>
      <c r="K37" s="286">
        <f>+I37*J37</f>
        <v>0</v>
      </c>
    </row>
    <row r="38" spans="1:11" x14ac:dyDescent="0.3">
      <c r="A38" s="266"/>
      <c r="B38" s="299"/>
      <c r="C38" s="288"/>
      <c r="D38" s="288"/>
      <c r="E38" s="288"/>
      <c r="F38" s="288"/>
      <c r="G38" s="288"/>
      <c r="H38" s="288"/>
      <c r="I38" s="289"/>
      <c r="J38" s="290"/>
      <c r="K38" s="291">
        <f>+I38*J38</f>
        <v>0</v>
      </c>
    </row>
    <row r="39" spans="1:11" ht="11.25" customHeight="1" x14ac:dyDescent="0.3">
      <c r="A39" s="253"/>
      <c r="B39" s="300"/>
      <c r="C39" s="275"/>
      <c r="D39" s="275"/>
      <c r="E39" s="275"/>
      <c r="F39" s="275"/>
      <c r="G39" s="275"/>
      <c r="H39" s="275"/>
      <c r="I39" s="277"/>
      <c r="J39" s="270"/>
      <c r="K39" s="271">
        <f>+I39*J39</f>
        <v>0</v>
      </c>
    </row>
    <row r="40" spans="1:11" ht="15" customHeight="1" x14ac:dyDescent="0.3">
      <c r="A40" s="297"/>
      <c r="B40" s="644" t="s">
        <v>242</v>
      </c>
      <c r="C40" s="645"/>
      <c r="D40" s="645"/>
      <c r="E40" s="645"/>
      <c r="F40" s="645"/>
      <c r="G40" s="645"/>
      <c r="H40" s="645"/>
      <c r="I40" s="646"/>
      <c r="J40" s="279">
        <f>AVERAGE(J37:J39)</f>
        <v>0</v>
      </c>
      <c r="K40" s="280">
        <f>AVERAGE(K37:K39)</f>
        <v>0</v>
      </c>
    </row>
    <row r="41" spans="1:11" x14ac:dyDescent="0.3">
      <c r="A41" s="263" t="s">
        <v>243</v>
      </c>
      <c r="B41" s="263"/>
    </row>
  </sheetData>
  <mergeCells count="24">
    <mergeCell ref="B36:I36"/>
    <mergeCell ref="B40:I40"/>
    <mergeCell ref="B17:B19"/>
    <mergeCell ref="N18:P18"/>
    <mergeCell ref="B20:I20"/>
    <mergeCell ref="B24:I24"/>
    <mergeCell ref="B28:I28"/>
    <mergeCell ref="B32:I32"/>
    <mergeCell ref="B16:I16"/>
    <mergeCell ref="B5:K5"/>
    <mergeCell ref="B6:K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K7"/>
    <mergeCell ref="B9:B11"/>
    <mergeCell ref="B12:I12"/>
    <mergeCell ref="B13:B15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0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A1:Q41"/>
  <sheetViews>
    <sheetView zoomScaleNormal="100" workbookViewId="0">
      <selection activeCell="B6" sqref="B6:K6"/>
    </sheetView>
  </sheetViews>
  <sheetFormatPr defaultColWidth="9.21875" defaultRowHeight="14.4" x14ac:dyDescent="0.3"/>
  <cols>
    <col min="1" max="1" width="6.5546875" style="247" customWidth="1"/>
    <col min="2" max="2" width="34.44140625" style="247" customWidth="1"/>
    <col min="3" max="3" width="24.44140625" style="247" customWidth="1"/>
    <col min="4" max="4" width="19.21875" style="247" customWidth="1"/>
    <col min="5" max="5" width="17.5546875" style="247" customWidth="1"/>
    <col min="6" max="6" width="17.5546875" style="248" customWidth="1"/>
    <col min="7" max="7" width="15" style="247" bestFit="1" customWidth="1"/>
    <col min="8" max="8" width="11.5546875" style="247" customWidth="1"/>
    <col min="9" max="9" width="15" style="247" customWidth="1"/>
    <col min="10" max="10" width="9.21875" style="247"/>
    <col min="11" max="11" width="10.21875" style="247" bestFit="1" customWidth="1"/>
    <col min="12" max="13" width="9.21875" style="247"/>
    <col min="14" max="14" width="17.5546875" style="249" bestFit="1" customWidth="1"/>
    <col min="15" max="16" width="17.5546875" style="247" bestFit="1" customWidth="1"/>
    <col min="17" max="16384" width="9.21875" style="247"/>
  </cols>
  <sheetData>
    <row r="1" spans="1:17" x14ac:dyDescent="0.3">
      <c r="B1" s="9" t="s">
        <v>131</v>
      </c>
    </row>
    <row r="2" spans="1:17" x14ac:dyDescent="0.3">
      <c r="B2" s="9" t="s">
        <v>132</v>
      </c>
    </row>
    <row r="3" spans="1:17" x14ac:dyDescent="0.3">
      <c r="B3" s="9" t="s">
        <v>133</v>
      </c>
    </row>
    <row r="5" spans="1:17" ht="17.399999999999999" x14ac:dyDescent="0.3">
      <c r="B5" s="647" t="s">
        <v>244</v>
      </c>
      <c r="C5" s="648"/>
      <c r="D5" s="648"/>
      <c r="E5" s="648"/>
      <c r="F5" s="648"/>
      <c r="G5" s="648"/>
      <c r="H5" s="648"/>
      <c r="I5" s="648"/>
      <c r="J5" s="648"/>
      <c r="K5" s="649"/>
    </row>
    <row r="6" spans="1:17" ht="51" customHeight="1" x14ac:dyDescent="0.3">
      <c r="A6" s="250" t="s">
        <v>8</v>
      </c>
      <c r="B6" s="650" t="s">
        <v>245</v>
      </c>
      <c r="C6" s="651"/>
      <c r="D6" s="651"/>
      <c r="E6" s="651"/>
      <c r="F6" s="651"/>
      <c r="G6" s="651"/>
      <c r="H6" s="651"/>
      <c r="I6" s="651"/>
      <c r="J6" s="651"/>
      <c r="K6" s="652"/>
      <c r="M6" s="249"/>
    </row>
    <row r="7" spans="1:17" ht="12" customHeight="1" x14ac:dyDescent="0.3">
      <c r="A7" s="251"/>
      <c r="B7" s="655" t="s">
        <v>246</v>
      </c>
      <c r="C7" s="655" t="s">
        <v>247</v>
      </c>
      <c r="D7" s="655" t="s">
        <v>248</v>
      </c>
      <c r="E7" s="655" t="s">
        <v>249</v>
      </c>
      <c r="F7" s="655" t="s">
        <v>237</v>
      </c>
      <c r="G7" s="655" t="s">
        <v>238</v>
      </c>
      <c r="H7" s="659" t="s">
        <v>239</v>
      </c>
      <c r="I7" s="252" t="s">
        <v>240</v>
      </c>
      <c r="J7" s="661" t="s">
        <v>13</v>
      </c>
      <c r="K7" s="662"/>
      <c r="M7" s="249"/>
    </row>
    <row r="8" spans="1:17" x14ac:dyDescent="0.3">
      <c r="A8" s="253"/>
      <c r="B8" s="656"/>
      <c r="C8" s="656"/>
      <c r="D8" s="656"/>
      <c r="E8" s="656"/>
      <c r="F8" s="656"/>
      <c r="G8" s="656"/>
      <c r="H8" s="660"/>
      <c r="I8" s="252"/>
      <c r="J8" s="254" t="s">
        <v>241</v>
      </c>
      <c r="K8" s="255" t="s">
        <v>47</v>
      </c>
      <c r="M8" s="256"/>
      <c r="N8" s="256"/>
    </row>
    <row r="9" spans="1:17" s="263" customFormat="1" ht="16.8" x14ac:dyDescent="0.55000000000000004">
      <c r="A9" s="257"/>
      <c r="B9" s="667"/>
      <c r="C9" s="258"/>
      <c r="D9" s="258"/>
      <c r="E9" s="258"/>
      <c r="F9" s="259"/>
      <c r="G9" s="258"/>
      <c r="H9" s="260" t="s">
        <v>250</v>
      </c>
      <c r="I9" s="260"/>
      <c r="J9" s="261"/>
      <c r="K9" s="262">
        <f>+I9*J9</f>
        <v>0</v>
      </c>
      <c r="M9" s="264"/>
      <c r="N9" s="264"/>
      <c r="O9" s="265"/>
    </row>
    <row r="10" spans="1:17" ht="13.2" x14ac:dyDescent="0.25">
      <c r="A10" s="266"/>
      <c r="B10" s="668"/>
      <c r="C10" s="267"/>
      <c r="D10" s="267"/>
      <c r="E10" s="267"/>
      <c r="F10" s="268"/>
      <c r="G10" s="267"/>
      <c r="H10" s="269" t="s">
        <v>250</v>
      </c>
      <c r="I10" s="269"/>
      <c r="J10" s="270"/>
      <c r="K10" s="271">
        <f>+I10*J10</f>
        <v>0</v>
      </c>
      <c r="L10" s="272"/>
      <c r="M10" s="273"/>
      <c r="N10" s="273"/>
      <c r="O10" s="274"/>
    </row>
    <row r="11" spans="1:17" x14ac:dyDescent="0.3">
      <c r="A11" s="253"/>
      <c r="B11" s="669"/>
      <c r="C11" s="275"/>
      <c r="D11" s="275"/>
      <c r="E11" s="275"/>
      <c r="F11" s="276"/>
      <c r="G11" s="275"/>
      <c r="H11" s="277" t="s">
        <v>250</v>
      </c>
      <c r="I11" s="277"/>
      <c r="J11" s="270"/>
      <c r="K11" s="271">
        <f>+I11*J11</f>
        <v>0</v>
      </c>
      <c r="M11" s="256"/>
      <c r="N11" s="256"/>
      <c r="O11" s="274"/>
    </row>
    <row r="12" spans="1:17" s="263" customFormat="1" ht="13.2" x14ac:dyDescent="0.25">
      <c r="A12" s="278"/>
      <c r="B12" s="644" t="s">
        <v>242</v>
      </c>
      <c r="C12" s="645"/>
      <c r="D12" s="645"/>
      <c r="E12" s="645"/>
      <c r="F12" s="645"/>
      <c r="G12" s="645"/>
      <c r="H12" s="645"/>
      <c r="I12" s="646"/>
      <c r="J12" s="279" t="e">
        <f>AVERAGE(J9:J11)</f>
        <v>#DIV/0!</v>
      </c>
      <c r="K12" s="280">
        <f>AVERAGE(K9:K11)</f>
        <v>0</v>
      </c>
      <c r="M12" s="281"/>
      <c r="N12" s="281"/>
      <c r="O12" s="281"/>
      <c r="P12" s="281"/>
    </row>
    <row r="13" spans="1:17" x14ac:dyDescent="0.3">
      <c r="A13" s="282"/>
      <c r="B13" s="663"/>
      <c r="C13" s="283"/>
      <c r="D13" s="258"/>
      <c r="E13" s="258"/>
      <c r="F13" s="259"/>
      <c r="G13" s="258"/>
      <c r="H13" s="284"/>
      <c r="I13" s="284"/>
      <c r="J13" s="285"/>
      <c r="K13" s="286">
        <f>+I13*J13</f>
        <v>0</v>
      </c>
      <c r="M13" s="256"/>
      <c r="N13" s="256"/>
      <c r="O13" s="287"/>
    </row>
    <row r="14" spans="1:17" s="263" customFormat="1" ht="13.2" x14ac:dyDescent="0.25">
      <c r="A14" s="266"/>
      <c r="B14" s="664"/>
      <c r="C14" s="288"/>
      <c r="D14" s="267"/>
      <c r="E14" s="267"/>
      <c r="F14" s="268"/>
      <c r="G14" s="267"/>
      <c r="H14" s="289"/>
      <c r="I14" s="289"/>
      <c r="J14" s="290"/>
      <c r="K14" s="291">
        <f>+I14*J14</f>
        <v>0</v>
      </c>
      <c r="M14" s="292"/>
      <c r="N14" s="292"/>
      <c r="O14" s="293"/>
      <c r="P14" s="294"/>
      <c r="Q14" s="294"/>
    </row>
    <row r="15" spans="1:17" x14ac:dyDescent="0.3">
      <c r="A15" s="253"/>
      <c r="B15" s="665"/>
      <c r="C15" s="275"/>
      <c r="D15" s="275"/>
      <c r="E15" s="275"/>
      <c r="F15" s="276"/>
      <c r="G15" s="275"/>
      <c r="H15" s="277"/>
      <c r="I15" s="277"/>
      <c r="J15" s="270"/>
      <c r="K15" s="271">
        <f>+I15*J15</f>
        <v>0</v>
      </c>
      <c r="N15" s="256"/>
    </row>
    <row r="16" spans="1:17" s="263" customFormat="1" x14ac:dyDescent="0.3">
      <c r="A16" s="295"/>
      <c r="B16" s="644" t="s">
        <v>242</v>
      </c>
      <c r="C16" s="645"/>
      <c r="D16" s="645"/>
      <c r="E16" s="645"/>
      <c r="F16" s="645"/>
      <c r="G16" s="645"/>
      <c r="H16" s="645"/>
      <c r="I16" s="646"/>
      <c r="J16" s="279" t="e">
        <f>AVERAGE(J13:J15)</f>
        <v>#DIV/0!</v>
      </c>
      <c r="K16" s="280">
        <f>AVERAGE(K13:K15)</f>
        <v>0</v>
      </c>
      <c r="M16" s="247"/>
      <c r="N16" s="256"/>
      <c r="O16" s="287"/>
      <c r="P16" s="247"/>
    </row>
    <row r="17" spans="1:16" s="263" customFormat="1" ht="13.2" x14ac:dyDescent="0.25">
      <c r="A17" s="282"/>
      <c r="B17" s="663"/>
      <c r="C17" s="258"/>
      <c r="D17" s="258"/>
      <c r="E17" s="258"/>
      <c r="F17" s="259"/>
      <c r="G17" s="258"/>
      <c r="H17" s="258"/>
      <c r="I17" s="260"/>
      <c r="J17" s="261">
        <v>0</v>
      </c>
      <c r="K17" s="262">
        <f>+I17*J17</f>
        <v>0</v>
      </c>
      <c r="N17" s="296"/>
      <c r="O17" s="296"/>
      <c r="P17" s="296"/>
    </row>
    <row r="18" spans="1:16" ht="13.2" x14ac:dyDescent="0.25">
      <c r="A18" s="266"/>
      <c r="B18" s="664"/>
      <c r="C18" s="267"/>
      <c r="D18" s="267"/>
      <c r="E18" s="267"/>
      <c r="F18" s="268"/>
      <c r="G18" s="267"/>
      <c r="H18" s="267"/>
      <c r="I18" s="269"/>
      <c r="J18" s="270">
        <v>0</v>
      </c>
      <c r="K18" s="271">
        <f>+I18*J18</f>
        <v>0</v>
      </c>
      <c r="N18" s="666"/>
      <c r="O18" s="666"/>
      <c r="P18" s="666"/>
    </row>
    <row r="19" spans="1:16" x14ac:dyDescent="0.3">
      <c r="A19" s="253"/>
      <c r="B19" s="665"/>
      <c r="C19" s="275"/>
      <c r="D19" s="275"/>
      <c r="E19" s="275"/>
      <c r="F19" s="276"/>
      <c r="G19" s="275"/>
      <c r="H19" s="267"/>
      <c r="I19" s="277"/>
      <c r="J19" s="270">
        <v>0</v>
      </c>
      <c r="K19" s="271">
        <f>+I19*J19</f>
        <v>0</v>
      </c>
      <c r="N19" s="256"/>
    </row>
    <row r="20" spans="1:16" x14ac:dyDescent="0.3">
      <c r="A20" s="297"/>
      <c r="B20" s="644" t="s">
        <v>242</v>
      </c>
      <c r="C20" s="645"/>
      <c r="D20" s="645"/>
      <c r="E20" s="645"/>
      <c r="F20" s="645"/>
      <c r="G20" s="645"/>
      <c r="H20" s="645"/>
      <c r="I20" s="646"/>
      <c r="J20" s="279">
        <f>AVERAGE(J17:J19)</f>
        <v>0</v>
      </c>
      <c r="K20" s="280">
        <f>AVERAGE(K17:K19)</f>
        <v>0</v>
      </c>
      <c r="N20" s="256"/>
    </row>
    <row r="21" spans="1:16" x14ac:dyDescent="0.3">
      <c r="A21" s="282"/>
      <c r="B21" s="298"/>
      <c r="C21" s="283"/>
      <c r="D21" s="283"/>
      <c r="E21" s="283"/>
      <c r="F21" s="259"/>
      <c r="G21" s="283"/>
      <c r="H21" s="283"/>
      <c r="I21" s="284"/>
      <c r="J21" s="285">
        <v>0</v>
      </c>
      <c r="K21" s="286">
        <f>+I21*J21</f>
        <v>0</v>
      </c>
    </row>
    <row r="22" spans="1:16" x14ac:dyDescent="0.3">
      <c r="A22" s="266"/>
      <c r="B22" s="299"/>
      <c r="C22" s="288"/>
      <c r="D22" s="288"/>
      <c r="E22" s="288"/>
      <c r="F22" s="268"/>
      <c r="G22" s="288"/>
      <c r="H22" s="288"/>
      <c r="I22" s="289"/>
      <c r="J22" s="290">
        <v>0</v>
      </c>
      <c r="K22" s="291">
        <f>+I22*J22</f>
        <v>0</v>
      </c>
    </row>
    <row r="23" spans="1:16" x14ac:dyDescent="0.3">
      <c r="A23" s="253"/>
      <c r="B23" s="300"/>
      <c r="C23" s="275"/>
      <c r="D23" s="275"/>
      <c r="E23" s="275"/>
      <c r="F23" s="276"/>
      <c r="G23" s="275"/>
      <c r="H23" s="275"/>
      <c r="I23" s="277"/>
      <c r="J23" s="270"/>
      <c r="K23" s="271">
        <f>+I23*J23</f>
        <v>0</v>
      </c>
    </row>
    <row r="24" spans="1:16" x14ac:dyDescent="0.3">
      <c r="A24" s="297"/>
      <c r="B24" s="644" t="s">
        <v>242</v>
      </c>
      <c r="C24" s="645"/>
      <c r="D24" s="645"/>
      <c r="E24" s="645"/>
      <c r="F24" s="645"/>
      <c r="G24" s="645"/>
      <c r="H24" s="645"/>
      <c r="I24" s="646"/>
      <c r="J24" s="279">
        <f>AVERAGE(J21:J23)</f>
        <v>0</v>
      </c>
      <c r="K24" s="280">
        <f>AVERAGE(K21:K23)</f>
        <v>0</v>
      </c>
    </row>
    <row r="25" spans="1:16" x14ac:dyDescent="0.3">
      <c r="A25" s="282"/>
      <c r="B25" s="298"/>
      <c r="C25" s="283"/>
      <c r="D25" s="283"/>
      <c r="E25" s="283"/>
      <c r="F25" s="259"/>
      <c r="G25" s="283"/>
      <c r="H25" s="283"/>
      <c r="I25" s="284"/>
      <c r="J25" s="285">
        <v>0</v>
      </c>
      <c r="K25" s="286">
        <f>+I25*J25</f>
        <v>0</v>
      </c>
    </row>
    <row r="26" spans="1:16" x14ac:dyDescent="0.3">
      <c r="A26" s="266"/>
      <c r="B26" s="299"/>
      <c r="C26" s="288"/>
      <c r="D26" s="288"/>
      <c r="E26" s="288"/>
      <c r="F26" s="268"/>
      <c r="G26" s="288"/>
      <c r="H26" s="288"/>
      <c r="I26" s="289"/>
      <c r="J26" s="290"/>
      <c r="K26" s="291">
        <f>+I26*J26</f>
        <v>0</v>
      </c>
    </row>
    <row r="27" spans="1:16" ht="9.75" customHeight="1" x14ac:dyDescent="0.3">
      <c r="A27" s="253"/>
      <c r="B27" s="300"/>
      <c r="C27" s="275"/>
      <c r="D27" s="275"/>
      <c r="E27" s="275"/>
      <c r="F27" s="276"/>
      <c r="G27" s="275"/>
      <c r="H27" s="275"/>
      <c r="I27" s="277"/>
      <c r="J27" s="270"/>
      <c r="K27" s="271">
        <f>+I27*J27</f>
        <v>0</v>
      </c>
    </row>
    <row r="28" spans="1:16" x14ac:dyDescent="0.3">
      <c r="A28" s="297"/>
      <c r="B28" s="644" t="s">
        <v>242</v>
      </c>
      <c r="C28" s="645"/>
      <c r="D28" s="645"/>
      <c r="E28" s="645"/>
      <c r="F28" s="645"/>
      <c r="G28" s="645"/>
      <c r="H28" s="645"/>
      <c r="I28" s="646"/>
      <c r="J28" s="279">
        <f>AVERAGE(J25:J27)</f>
        <v>0</v>
      </c>
      <c r="K28" s="280">
        <f>AVERAGE(K25:K27)</f>
        <v>0</v>
      </c>
    </row>
    <row r="29" spans="1:16" ht="12" customHeight="1" x14ac:dyDescent="0.3">
      <c r="A29" s="282"/>
      <c r="B29" s="298"/>
      <c r="C29" s="283"/>
      <c r="D29" s="283"/>
      <c r="E29" s="283"/>
      <c r="F29" s="284"/>
      <c r="G29" s="283"/>
      <c r="H29" s="283"/>
      <c r="I29" s="284"/>
      <c r="J29" s="285">
        <v>0</v>
      </c>
      <c r="K29" s="286">
        <f>+I29*J29</f>
        <v>0</v>
      </c>
    </row>
    <row r="30" spans="1:16" x14ac:dyDescent="0.3">
      <c r="A30" s="266"/>
      <c r="B30" s="299"/>
      <c r="C30" s="288"/>
      <c r="D30" s="288"/>
      <c r="E30" s="288"/>
      <c r="F30" s="289"/>
      <c r="G30" s="288"/>
      <c r="H30" s="288"/>
      <c r="I30" s="289"/>
      <c r="J30" s="290"/>
      <c r="K30" s="291">
        <f>+I30*J30</f>
        <v>0</v>
      </c>
    </row>
    <row r="31" spans="1:16" x14ac:dyDescent="0.3">
      <c r="A31" s="253"/>
      <c r="B31" s="300"/>
      <c r="C31" s="275"/>
      <c r="D31" s="275"/>
      <c r="E31" s="275"/>
      <c r="F31" s="277"/>
      <c r="G31" s="275"/>
      <c r="H31" s="275"/>
      <c r="I31" s="277"/>
      <c r="J31" s="270"/>
      <c r="K31" s="271">
        <f>+I31*J31</f>
        <v>0</v>
      </c>
    </row>
    <row r="32" spans="1:16" x14ac:dyDescent="0.3">
      <c r="A32" s="297"/>
      <c r="B32" s="644" t="s">
        <v>242</v>
      </c>
      <c r="C32" s="645"/>
      <c r="D32" s="645"/>
      <c r="E32" s="645"/>
      <c r="F32" s="645"/>
      <c r="G32" s="645"/>
      <c r="H32" s="645"/>
      <c r="I32" s="646"/>
      <c r="J32" s="279">
        <f>AVERAGE(J29:J31)</f>
        <v>0</v>
      </c>
      <c r="K32" s="280">
        <f>AVERAGE(K29:K31)</f>
        <v>0</v>
      </c>
    </row>
    <row r="33" spans="1:11" x14ac:dyDescent="0.3">
      <c r="A33" s="282"/>
      <c r="B33" s="298"/>
      <c r="C33" s="283"/>
      <c r="D33" s="283"/>
      <c r="E33" s="283"/>
      <c r="F33" s="284"/>
      <c r="G33" s="283"/>
      <c r="H33" s="283"/>
      <c r="I33" s="284"/>
      <c r="J33" s="285">
        <v>0</v>
      </c>
      <c r="K33" s="286">
        <f>+I33*J33</f>
        <v>0</v>
      </c>
    </row>
    <row r="34" spans="1:11" x14ac:dyDescent="0.3">
      <c r="A34" s="266"/>
      <c r="B34" s="299"/>
      <c r="C34" s="288"/>
      <c r="D34" s="288"/>
      <c r="E34" s="288"/>
      <c r="F34" s="289"/>
      <c r="G34" s="288"/>
      <c r="H34" s="288"/>
      <c r="I34" s="289"/>
      <c r="J34" s="290"/>
      <c r="K34" s="291">
        <f>+I34*J34</f>
        <v>0</v>
      </c>
    </row>
    <row r="35" spans="1:11" x14ac:dyDescent="0.3">
      <c r="A35" s="253"/>
      <c r="B35" s="300"/>
      <c r="C35" s="275"/>
      <c r="D35" s="275"/>
      <c r="E35" s="275"/>
      <c r="F35" s="277"/>
      <c r="G35" s="275"/>
      <c r="H35" s="275"/>
      <c r="I35" s="277"/>
      <c r="J35" s="270"/>
      <c r="K35" s="271">
        <f>+I35*J35</f>
        <v>0</v>
      </c>
    </row>
    <row r="36" spans="1:11" x14ac:dyDescent="0.3">
      <c r="A36" s="297"/>
      <c r="B36" s="644" t="s">
        <v>242</v>
      </c>
      <c r="C36" s="645"/>
      <c r="D36" s="645"/>
      <c r="E36" s="645"/>
      <c r="F36" s="645"/>
      <c r="G36" s="645"/>
      <c r="H36" s="645"/>
      <c r="I36" s="646"/>
      <c r="J36" s="279">
        <f>AVERAGE(J33:J35)</f>
        <v>0</v>
      </c>
      <c r="K36" s="280">
        <f>AVERAGE(K33:K35)</f>
        <v>0</v>
      </c>
    </row>
    <row r="37" spans="1:11" ht="9.75" customHeight="1" x14ac:dyDescent="0.3">
      <c r="A37" s="282"/>
      <c r="B37" s="298"/>
      <c r="C37" s="283"/>
      <c r="D37" s="283"/>
      <c r="E37" s="283"/>
      <c r="F37" s="284"/>
      <c r="G37" s="283"/>
      <c r="H37" s="283"/>
      <c r="I37" s="284"/>
      <c r="J37" s="285">
        <v>0</v>
      </c>
      <c r="K37" s="286">
        <f>+I37*J37</f>
        <v>0</v>
      </c>
    </row>
    <row r="38" spans="1:11" x14ac:dyDescent="0.3">
      <c r="A38" s="266"/>
      <c r="B38" s="299"/>
      <c r="C38" s="288"/>
      <c r="D38" s="288"/>
      <c r="E38" s="288"/>
      <c r="F38" s="289"/>
      <c r="G38" s="288"/>
      <c r="H38" s="288"/>
      <c r="I38" s="289"/>
      <c r="J38" s="290"/>
      <c r="K38" s="291">
        <f>+I38*J38</f>
        <v>0</v>
      </c>
    </row>
    <row r="39" spans="1:11" ht="11.25" customHeight="1" x14ac:dyDescent="0.3">
      <c r="A39" s="253"/>
      <c r="B39" s="300"/>
      <c r="C39" s="275"/>
      <c r="D39" s="275"/>
      <c r="E39" s="275"/>
      <c r="F39" s="277"/>
      <c r="G39" s="275"/>
      <c r="H39" s="275"/>
      <c r="I39" s="277"/>
      <c r="J39" s="270"/>
      <c r="K39" s="271">
        <f>+I39*J39</f>
        <v>0</v>
      </c>
    </row>
    <row r="40" spans="1:11" ht="15" customHeight="1" x14ac:dyDescent="0.3">
      <c r="A40" s="297"/>
      <c r="B40" s="644" t="s">
        <v>242</v>
      </c>
      <c r="C40" s="645"/>
      <c r="D40" s="645"/>
      <c r="E40" s="645"/>
      <c r="F40" s="645"/>
      <c r="G40" s="645"/>
      <c r="H40" s="645"/>
      <c r="I40" s="646"/>
      <c r="J40" s="279">
        <f>AVERAGE(J37:J39)</f>
        <v>0</v>
      </c>
      <c r="K40" s="280">
        <f>AVERAGE(K37:K39)</f>
        <v>0</v>
      </c>
    </row>
    <row r="41" spans="1:11" x14ac:dyDescent="0.3">
      <c r="A41" s="263" t="s">
        <v>243</v>
      </c>
    </row>
  </sheetData>
  <mergeCells count="22">
    <mergeCell ref="B5:K5"/>
    <mergeCell ref="B6:K6"/>
    <mergeCell ref="B7:B8"/>
    <mergeCell ref="C7:C8"/>
    <mergeCell ref="D7:D8"/>
    <mergeCell ref="J7:K7"/>
    <mergeCell ref="E7:E8"/>
    <mergeCell ref="H7:H8"/>
    <mergeCell ref="B40:I40"/>
    <mergeCell ref="B9:B11"/>
    <mergeCell ref="B12:I12"/>
    <mergeCell ref="B13:B15"/>
    <mergeCell ref="B16:I16"/>
    <mergeCell ref="B24:I24"/>
    <mergeCell ref="B36:I36"/>
    <mergeCell ref="N18:P18"/>
    <mergeCell ref="B28:I28"/>
    <mergeCell ref="B32:I32"/>
    <mergeCell ref="F7:F8"/>
    <mergeCell ref="G7:G8"/>
    <mergeCell ref="B17:B19"/>
    <mergeCell ref="B20:I20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0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</sheetPr>
  <dimension ref="A1:T73"/>
  <sheetViews>
    <sheetView view="pageBreakPreview" topLeftCell="B58" zoomScale="90" zoomScaleNormal="90" zoomScaleSheetLayoutView="90" zoomScalePageLayoutView="90" workbookViewId="0">
      <selection activeCell="O67" sqref="O67"/>
    </sheetView>
  </sheetViews>
  <sheetFormatPr defaultRowHeight="14.4" x14ac:dyDescent="0.3"/>
  <cols>
    <col min="1" max="1" width="53.44140625" customWidth="1"/>
    <col min="2" max="2" width="12.21875" customWidth="1"/>
    <col min="3" max="6" width="11.5546875" bestFit="1" customWidth="1"/>
    <col min="7" max="7" width="12.5546875" customWidth="1"/>
    <col min="8" max="13" width="11.5546875" bestFit="1" customWidth="1"/>
    <col min="14" max="14" width="13.21875" customWidth="1"/>
    <col min="15" max="15" width="16.21875" style="353" customWidth="1"/>
    <col min="16" max="17" width="12.21875" bestFit="1" customWidth="1"/>
    <col min="18" max="18" width="10.44140625" bestFit="1" customWidth="1"/>
  </cols>
  <sheetData>
    <row r="1" spans="1:15" ht="15.6" x14ac:dyDescent="0.3">
      <c r="A1" s="547" t="s">
        <v>131</v>
      </c>
      <c r="B1" s="679" t="str">
        <f>BASE!B1</f>
        <v>ASSOCIACAO BRASILEIRA DE PSICOPEDAGOGIA</v>
      </c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1"/>
    </row>
    <row r="2" spans="1:15" ht="15.6" x14ac:dyDescent="0.3">
      <c r="A2" s="548" t="s">
        <v>251</v>
      </c>
      <c r="B2" s="682" t="str">
        <f>BASE!B2</f>
        <v>45.705.282/0001-60</v>
      </c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4"/>
    </row>
    <row r="3" spans="1:15" ht="15.6" x14ac:dyDescent="0.3">
      <c r="A3" s="548" t="s">
        <v>133</v>
      </c>
      <c r="B3" s="682" t="str">
        <f>BASE!B3</f>
        <v>R. TEODORO SAMPAIO, Nº 417, 11º ANDAR, CONJ. 11, Pinheiros, SP, CEP 05405-000</v>
      </c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4"/>
    </row>
    <row r="4" spans="1:15" ht="15.6" x14ac:dyDescent="0.3">
      <c r="A4" s="548" t="str">
        <f>BASE!A4</f>
        <v>PRAZO</v>
      </c>
      <c r="B4" s="682" t="str">
        <f>BASE!B4</f>
        <v>12 MESES</v>
      </c>
      <c r="C4" s="683"/>
      <c r="D4" s="683"/>
      <c r="E4" s="683"/>
      <c r="F4" s="683"/>
      <c r="G4" s="683"/>
      <c r="H4" s="683"/>
      <c r="I4" s="683"/>
      <c r="J4" s="683"/>
      <c r="K4" s="683"/>
      <c r="L4" s="683"/>
      <c r="M4" s="683"/>
      <c r="N4" s="684"/>
    </row>
    <row r="5" spans="1:15" ht="15.6" x14ac:dyDescent="0.3">
      <c r="A5" s="548" t="s">
        <v>144</v>
      </c>
      <c r="B5" s="685">
        <f>BASE!B5</f>
        <v>2026</v>
      </c>
      <c r="C5" s="686"/>
      <c r="D5" s="686"/>
      <c r="E5" s="686"/>
      <c r="F5" s="686"/>
      <c r="G5" s="686"/>
      <c r="H5" s="686"/>
      <c r="I5" s="686"/>
      <c r="J5" s="686"/>
      <c r="K5" s="686"/>
      <c r="L5" s="686"/>
      <c r="M5" s="686"/>
      <c r="N5" s="687"/>
    </row>
    <row r="6" spans="1:15" ht="16.2" thickBot="1" x14ac:dyDescent="0.35">
      <c r="A6" s="422"/>
      <c r="B6" s="670"/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2"/>
    </row>
    <row r="7" spans="1:15" ht="16.2" thickBot="1" x14ac:dyDescent="0.35">
      <c r="A7" s="9" t="s">
        <v>252</v>
      </c>
      <c r="B7" s="673" t="s">
        <v>253</v>
      </c>
      <c r="C7" s="674"/>
      <c r="D7" s="674"/>
      <c r="E7" s="674"/>
      <c r="F7" s="674"/>
      <c r="G7" s="674"/>
      <c r="H7" s="674"/>
      <c r="I7" s="674"/>
      <c r="J7" s="674"/>
      <c r="K7" s="674"/>
      <c r="L7" s="674"/>
      <c r="M7" s="675"/>
    </row>
    <row r="8" spans="1:15" ht="29.4" thickBot="1" x14ac:dyDescent="0.35">
      <c r="A8" s="391" t="s">
        <v>254</v>
      </c>
      <c r="B8" s="392" t="s">
        <v>147</v>
      </c>
      <c r="C8" s="392" t="s">
        <v>148</v>
      </c>
      <c r="D8" s="392" t="s">
        <v>149</v>
      </c>
      <c r="E8" s="392" t="s">
        <v>150</v>
      </c>
      <c r="F8" s="392" t="s">
        <v>151</v>
      </c>
      <c r="G8" s="392" t="s">
        <v>152</v>
      </c>
      <c r="H8" s="392" t="s">
        <v>153</v>
      </c>
      <c r="I8" s="392" t="s">
        <v>154</v>
      </c>
      <c r="J8" s="392" t="s">
        <v>155</v>
      </c>
      <c r="K8" s="392" t="s">
        <v>156</v>
      </c>
      <c r="L8" s="392" t="s">
        <v>157</v>
      </c>
      <c r="M8" s="392" t="s">
        <v>158</v>
      </c>
      <c r="N8" s="393" t="s">
        <v>255</v>
      </c>
    </row>
    <row r="9" spans="1:15" x14ac:dyDescent="0.3">
      <c r="A9" s="581" t="s">
        <v>334</v>
      </c>
      <c r="B9" s="45">
        <v>420</v>
      </c>
      <c r="C9" s="45">
        <f t="shared" ref="C9:M9" si="0">B9</f>
        <v>420</v>
      </c>
      <c r="D9" s="45">
        <f t="shared" si="0"/>
        <v>420</v>
      </c>
      <c r="E9" s="45">
        <f t="shared" si="0"/>
        <v>420</v>
      </c>
      <c r="F9" s="45">
        <f t="shared" si="0"/>
        <v>420</v>
      </c>
      <c r="G9" s="45">
        <f t="shared" si="0"/>
        <v>420</v>
      </c>
      <c r="H9" s="45">
        <f t="shared" si="0"/>
        <v>420</v>
      </c>
      <c r="I9" s="45">
        <f t="shared" si="0"/>
        <v>420</v>
      </c>
      <c r="J9" s="45">
        <f t="shared" si="0"/>
        <v>420</v>
      </c>
      <c r="K9" s="45">
        <f t="shared" si="0"/>
        <v>420</v>
      </c>
      <c r="L9" s="45">
        <f t="shared" si="0"/>
        <v>420</v>
      </c>
      <c r="M9" s="45">
        <f t="shared" si="0"/>
        <v>420</v>
      </c>
      <c r="N9" s="366">
        <f>SUM(B9:M9)</f>
        <v>5040</v>
      </c>
      <c r="O9"/>
    </row>
    <row r="10" spans="1:15" x14ac:dyDescent="0.3">
      <c r="A10" s="582" t="s">
        <v>320</v>
      </c>
      <c r="B10" s="45">
        <v>1451.93</v>
      </c>
      <c r="C10" s="45">
        <f t="shared" ref="C10:L10" si="1">B10</f>
        <v>1451.93</v>
      </c>
      <c r="D10" s="45">
        <f t="shared" si="1"/>
        <v>1451.93</v>
      </c>
      <c r="E10" s="45">
        <f t="shared" si="1"/>
        <v>1451.93</v>
      </c>
      <c r="F10" s="45">
        <f t="shared" si="1"/>
        <v>1451.93</v>
      </c>
      <c r="G10" s="45">
        <f t="shared" si="1"/>
        <v>1451.93</v>
      </c>
      <c r="H10" s="45">
        <f t="shared" si="1"/>
        <v>1451.93</v>
      </c>
      <c r="I10" s="45">
        <f t="shared" si="1"/>
        <v>1451.93</v>
      </c>
      <c r="J10" s="45">
        <f t="shared" si="1"/>
        <v>1451.93</v>
      </c>
      <c r="K10" s="45">
        <f t="shared" si="1"/>
        <v>1451.93</v>
      </c>
      <c r="L10" s="45">
        <f t="shared" si="1"/>
        <v>1451.93</v>
      </c>
      <c r="M10" s="586">
        <f>1451.93*2</f>
        <v>2903.86</v>
      </c>
      <c r="N10" s="366">
        <f t="shared" ref="N10:N43" si="2">SUM(B10:M10)</f>
        <v>18875.09</v>
      </c>
      <c r="O10"/>
    </row>
    <row r="11" spans="1:15" x14ac:dyDescent="0.3">
      <c r="A11" s="583" t="s">
        <v>324</v>
      </c>
      <c r="B11" s="45">
        <v>2616.34</v>
      </c>
      <c r="C11" s="45">
        <f t="shared" ref="C11:M11" si="3">B11</f>
        <v>2616.34</v>
      </c>
      <c r="D11" s="45">
        <f t="shared" si="3"/>
        <v>2616.34</v>
      </c>
      <c r="E11" s="45">
        <f t="shared" si="3"/>
        <v>2616.34</v>
      </c>
      <c r="F11" s="45">
        <f t="shared" si="3"/>
        <v>2616.34</v>
      </c>
      <c r="G11" s="45">
        <f t="shared" si="3"/>
        <v>2616.34</v>
      </c>
      <c r="H11" s="45">
        <f t="shared" si="3"/>
        <v>2616.34</v>
      </c>
      <c r="I11" s="45">
        <f t="shared" si="3"/>
        <v>2616.34</v>
      </c>
      <c r="J11" s="45">
        <f t="shared" si="3"/>
        <v>2616.34</v>
      </c>
      <c r="K11" s="45">
        <f t="shared" si="3"/>
        <v>2616.34</v>
      </c>
      <c r="L11" s="45">
        <f t="shared" si="3"/>
        <v>2616.34</v>
      </c>
      <c r="M11" s="45">
        <f t="shared" si="3"/>
        <v>2616.34</v>
      </c>
      <c r="N11" s="366">
        <f t="shared" si="2"/>
        <v>31396.080000000002</v>
      </c>
      <c r="O11"/>
    </row>
    <row r="12" spans="1:15" x14ac:dyDescent="0.3">
      <c r="A12" s="584" t="s">
        <v>323</v>
      </c>
      <c r="B12" s="45">
        <v>160</v>
      </c>
      <c r="C12" s="45">
        <f t="shared" ref="C12:M12" si="4">B12</f>
        <v>160</v>
      </c>
      <c r="D12" s="45">
        <f t="shared" si="4"/>
        <v>160</v>
      </c>
      <c r="E12" s="45">
        <f t="shared" si="4"/>
        <v>160</v>
      </c>
      <c r="F12" s="45">
        <f t="shared" si="4"/>
        <v>160</v>
      </c>
      <c r="G12" s="45">
        <f t="shared" si="4"/>
        <v>160</v>
      </c>
      <c r="H12" s="45">
        <f t="shared" si="4"/>
        <v>160</v>
      </c>
      <c r="I12" s="45">
        <f t="shared" si="4"/>
        <v>160</v>
      </c>
      <c r="J12" s="45">
        <f t="shared" si="4"/>
        <v>160</v>
      </c>
      <c r="K12" s="45">
        <f t="shared" si="4"/>
        <v>160</v>
      </c>
      <c r="L12" s="45">
        <f t="shared" si="4"/>
        <v>160</v>
      </c>
      <c r="M12" s="45">
        <f t="shared" si="4"/>
        <v>160</v>
      </c>
      <c r="N12" s="366">
        <f>SUM(B12:M12)</f>
        <v>1920</v>
      </c>
      <c r="O12"/>
    </row>
    <row r="13" spans="1:15" x14ac:dyDescent="0.3">
      <c r="A13" s="584" t="s">
        <v>347</v>
      </c>
      <c r="B13" s="45">
        <v>3488.5</v>
      </c>
      <c r="C13" s="45">
        <f t="shared" ref="C13:M13" si="5">B13</f>
        <v>3488.5</v>
      </c>
      <c r="D13" s="45">
        <f t="shared" si="5"/>
        <v>3488.5</v>
      </c>
      <c r="E13" s="45">
        <f t="shared" si="5"/>
        <v>3488.5</v>
      </c>
      <c r="F13" s="45">
        <f t="shared" si="5"/>
        <v>3488.5</v>
      </c>
      <c r="G13" s="45">
        <f t="shared" si="5"/>
        <v>3488.5</v>
      </c>
      <c r="H13" s="45">
        <f t="shared" si="5"/>
        <v>3488.5</v>
      </c>
      <c r="I13" s="45">
        <f t="shared" si="5"/>
        <v>3488.5</v>
      </c>
      <c r="J13" s="45">
        <f t="shared" si="5"/>
        <v>3488.5</v>
      </c>
      <c r="K13" s="45">
        <f t="shared" si="5"/>
        <v>3488.5</v>
      </c>
      <c r="L13" s="45">
        <f t="shared" si="5"/>
        <v>3488.5</v>
      </c>
      <c r="M13" s="45">
        <f t="shared" si="5"/>
        <v>3488.5</v>
      </c>
      <c r="N13" s="366">
        <f>SUM(B13:M13)</f>
        <v>41862</v>
      </c>
      <c r="O13"/>
    </row>
    <row r="14" spans="1:15" x14ac:dyDescent="0.3">
      <c r="A14" s="583" t="s">
        <v>321</v>
      </c>
      <c r="B14" s="45">
        <v>1787.49</v>
      </c>
      <c r="C14" s="45">
        <f t="shared" ref="C14:M14" si="6">B14</f>
        <v>1787.49</v>
      </c>
      <c r="D14" s="45">
        <f t="shared" si="6"/>
        <v>1787.49</v>
      </c>
      <c r="E14" s="45">
        <f t="shared" si="6"/>
        <v>1787.49</v>
      </c>
      <c r="F14" s="45">
        <f t="shared" si="6"/>
        <v>1787.49</v>
      </c>
      <c r="G14" s="45">
        <f t="shared" si="6"/>
        <v>1787.49</v>
      </c>
      <c r="H14" s="45">
        <f t="shared" si="6"/>
        <v>1787.49</v>
      </c>
      <c r="I14" s="45">
        <f t="shared" si="6"/>
        <v>1787.49</v>
      </c>
      <c r="J14" s="45">
        <f t="shared" si="6"/>
        <v>1787.49</v>
      </c>
      <c r="K14" s="45">
        <f t="shared" si="6"/>
        <v>1787.49</v>
      </c>
      <c r="L14" s="45">
        <f t="shared" si="6"/>
        <v>1787.49</v>
      </c>
      <c r="M14" s="45">
        <f t="shared" si="6"/>
        <v>1787.49</v>
      </c>
      <c r="N14" s="366">
        <f t="shared" ref="N14:N17" si="7">SUM(B14:M14)</f>
        <v>21449.880000000005</v>
      </c>
      <c r="O14"/>
    </row>
    <row r="15" spans="1:15" x14ac:dyDescent="0.3">
      <c r="A15" s="580" t="s">
        <v>344</v>
      </c>
      <c r="B15" s="45">
        <v>870</v>
      </c>
      <c r="C15" s="45">
        <f t="shared" ref="C15:M15" si="8">B15</f>
        <v>870</v>
      </c>
      <c r="D15" s="45">
        <f t="shared" si="8"/>
        <v>870</v>
      </c>
      <c r="E15" s="45">
        <f t="shared" si="8"/>
        <v>870</v>
      </c>
      <c r="F15" s="45">
        <f t="shared" si="8"/>
        <v>870</v>
      </c>
      <c r="G15" s="45">
        <f t="shared" si="8"/>
        <v>870</v>
      </c>
      <c r="H15" s="45">
        <f t="shared" si="8"/>
        <v>870</v>
      </c>
      <c r="I15" s="45">
        <f t="shared" si="8"/>
        <v>870</v>
      </c>
      <c r="J15" s="45">
        <f t="shared" si="8"/>
        <v>870</v>
      </c>
      <c r="K15" s="45">
        <f t="shared" si="8"/>
        <v>870</v>
      </c>
      <c r="L15" s="45">
        <f t="shared" si="8"/>
        <v>870</v>
      </c>
      <c r="M15" s="45">
        <f t="shared" si="8"/>
        <v>870</v>
      </c>
      <c r="N15" s="366">
        <f t="shared" si="7"/>
        <v>10440</v>
      </c>
      <c r="O15"/>
    </row>
    <row r="16" spans="1:15" x14ac:dyDescent="0.3">
      <c r="A16" s="579" t="s">
        <v>325</v>
      </c>
      <c r="B16" s="45">
        <v>2500</v>
      </c>
      <c r="C16" s="45">
        <f t="shared" ref="C16:M17" si="9">B16</f>
        <v>2500</v>
      </c>
      <c r="D16" s="45">
        <f t="shared" si="9"/>
        <v>2500</v>
      </c>
      <c r="E16" s="45">
        <f t="shared" si="9"/>
        <v>2500</v>
      </c>
      <c r="F16" s="45">
        <f t="shared" si="9"/>
        <v>2500</v>
      </c>
      <c r="G16" s="45">
        <f t="shared" si="9"/>
        <v>2500</v>
      </c>
      <c r="H16" s="45">
        <f t="shared" si="9"/>
        <v>2500</v>
      </c>
      <c r="I16" s="45">
        <f t="shared" si="9"/>
        <v>2500</v>
      </c>
      <c r="J16" s="45">
        <f t="shared" si="9"/>
        <v>2500</v>
      </c>
      <c r="K16" s="45">
        <f t="shared" si="9"/>
        <v>2500</v>
      </c>
      <c r="L16" s="45">
        <f t="shared" si="9"/>
        <v>2500</v>
      </c>
      <c r="M16" s="45">
        <f t="shared" si="9"/>
        <v>2500</v>
      </c>
      <c r="N16" s="366">
        <f t="shared" si="7"/>
        <v>30000</v>
      </c>
      <c r="O16"/>
    </row>
    <row r="17" spans="1:15" x14ac:dyDescent="0.3">
      <c r="A17" s="580" t="s">
        <v>345</v>
      </c>
      <c r="B17" s="45">
        <f>1137.4/2</f>
        <v>568.70000000000005</v>
      </c>
      <c r="C17" s="45">
        <f>B17</f>
        <v>568.70000000000005</v>
      </c>
      <c r="D17" s="45">
        <f t="shared" si="9"/>
        <v>568.70000000000005</v>
      </c>
      <c r="E17" s="45">
        <f t="shared" si="9"/>
        <v>568.70000000000005</v>
      </c>
      <c r="F17" s="45">
        <f t="shared" si="9"/>
        <v>568.70000000000005</v>
      </c>
      <c r="G17" s="45">
        <f t="shared" si="9"/>
        <v>568.70000000000005</v>
      </c>
      <c r="H17" s="45">
        <f t="shared" si="9"/>
        <v>568.70000000000005</v>
      </c>
      <c r="I17" s="45">
        <f t="shared" si="9"/>
        <v>568.70000000000005</v>
      </c>
      <c r="J17" s="45">
        <f t="shared" si="9"/>
        <v>568.70000000000005</v>
      </c>
      <c r="K17" s="45">
        <f t="shared" si="9"/>
        <v>568.70000000000005</v>
      </c>
      <c r="L17" s="45">
        <f t="shared" si="9"/>
        <v>568.70000000000005</v>
      </c>
      <c r="M17" s="45">
        <f t="shared" si="9"/>
        <v>568.70000000000005</v>
      </c>
      <c r="N17" s="366">
        <f t="shared" si="7"/>
        <v>6824.3999999999987</v>
      </c>
      <c r="O17"/>
    </row>
    <row r="18" spans="1:15" x14ac:dyDescent="0.3">
      <c r="A18" s="583" t="s">
        <v>322</v>
      </c>
      <c r="B18" s="45">
        <v>400</v>
      </c>
      <c r="C18" s="45">
        <f t="shared" ref="C18:M18" si="10">B18</f>
        <v>400</v>
      </c>
      <c r="D18" s="45">
        <f t="shared" si="10"/>
        <v>400</v>
      </c>
      <c r="E18" s="45">
        <f t="shared" si="10"/>
        <v>400</v>
      </c>
      <c r="F18" s="45">
        <f t="shared" si="10"/>
        <v>400</v>
      </c>
      <c r="G18" s="45">
        <f t="shared" si="10"/>
        <v>400</v>
      </c>
      <c r="H18" s="45">
        <f t="shared" si="10"/>
        <v>400</v>
      </c>
      <c r="I18" s="45">
        <f t="shared" si="10"/>
        <v>400</v>
      </c>
      <c r="J18" s="45">
        <f t="shared" si="10"/>
        <v>400</v>
      </c>
      <c r="K18" s="45">
        <f t="shared" si="10"/>
        <v>400</v>
      </c>
      <c r="L18" s="45">
        <f t="shared" si="10"/>
        <v>400</v>
      </c>
      <c r="M18" s="45">
        <f t="shared" si="10"/>
        <v>400</v>
      </c>
      <c r="N18" s="366">
        <f t="shared" ref="N18:N20" si="11">SUM(B18:M18)</f>
        <v>4800</v>
      </c>
      <c r="O18"/>
    </row>
    <row r="19" spans="1:15" x14ac:dyDescent="0.3">
      <c r="A19" s="579" t="s">
        <v>346</v>
      </c>
      <c r="B19" s="45">
        <v>2890.71</v>
      </c>
      <c r="C19" s="45">
        <v>2890.71</v>
      </c>
      <c r="D19" s="45">
        <v>2890.71</v>
      </c>
      <c r="E19" s="45">
        <f>(2890.71*6%)+2890.71</f>
        <v>3064.1525999999999</v>
      </c>
      <c r="F19" s="45">
        <f t="shared" ref="F19:M19" si="12">E19</f>
        <v>3064.1525999999999</v>
      </c>
      <c r="G19" s="45">
        <f t="shared" si="12"/>
        <v>3064.1525999999999</v>
      </c>
      <c r="H19" s="45">
        <f t="shared" si="12"/>
        <v>3064.1525999999999</v>
      </c>
      <c r="I19" s="45">
        <f t="shared" si="12"/>
        <v>3064.1525999999999</v>
      </c>
      <c r="J19" s="45">
        <f t="shared" si="12"/>
        <v>3064.1525999999999</v>
      </c>
      <c r="K19" s="45">
        <f t="shared" si="12"/>
        <v>3064.1525999999999</v>
      </c>
      <c r="L19" s="45">
        <f t="shared" si="12"/>
        <v>3064.1525999999999</v>
      </c>
      <c r="M19" s="45">
        <f t="shared" si="12"/>
        <v>3064.1525999999999</v>
      </c>
      <c r="N19" s="366">
        <f t="shared" si="11"/>
        <v>36249.503400000009</v>
      </c>
      <c r="O19"/>
    </row>
    <row r="20" spans="1:15" x14ac:dyDescent="0.3">
      <c r="A20" s="579" t="s">
        <v>328</v>
      </c>
      <c r="B20" s="45">
        <v>295.3</v>
      </c>
      <c r="C20" s="45">
        <f t="shared" ref="C20:M20" si="13">B20</f>
        <v>295.3</v>
      </c>
      <c r="D20" s="45">
        <f t="shared" si="13"/>
        <v>295.3</v>
      </c>
      <c r="E20" s="45">
        <f t="shared" si="13"/>
        <v>295.3</v>
      </c>
      <c r="F20" s="45">
        <f t="shared" si="13"/>
        <v>295.3</v>
      </c>
      <c r="G20" s="45">
        <f t="shared" si="13"/>
        <v>295.3</v>
      </c>
      <c r="H20" s="45">
        <f t="shared" si="13"/>
        <v>295.3</v>
      </c>
      <c r="I20" s="45">
        <f t="shared" si="13"/>
        <v>295.3</v>
      </c>
      <c r="J20" s="45">
        <f t="shared" si="13"/>
        <v>295.3</v>
      </c>
      <c r="K20" s="45">
        <f t="shared" si="13"/>
        <v>295.3</v>
      </c>
      <c r="L20" s="45">
        <f t="shared" si="13"/>
        <v>295.3</v>
      </c>
      <c r="M20" s="45">
        <f t="shared" si="13"/>
        <v>295.3</v>
      </c>
      <c r="N20" s="366">
        <f t="shared" si="11"/>
        <v>3543.6000000000008</v>
      </c>
      <c r="O20"/>
    </row>
    <row r="21" spans="1:15" x14ac:dyDescent="0.3">
      <c r="A21" s="579" t="s">
        <v>326</v>
      </c>
      <c r="B21" s="45">
        <v>3353.98</v>
      </c>
      <c r="C21" s="45">
        <f t="shared" ref="C21:M29" si="14">B21</f>
        <v>3353.98</v>
      </c>
      <c r="D21" s="45">
        <f t="shared" si="14"/>
        <v>3353.98</v>
      </c>
      <c r="E21" s="45">
        <f t="shared" si="14"/>
        <v>3353.98</v>
      </c>
      <c r="F21" s="45">
        <f t="shared" si="14"/>
        <v>3353.98</v>
      </c>
      <c r="G21" s="45">
        <f t="shared" si="14"/>
        <v>3353.98</v>
      </c>
      <c r="H21" s="45">
        <f t="shared" si="14"/>
        <v>3353.98</v>
      </c>
      <c r="I21" s="45">
        <f t="shared" si="14"/>
        <v>3353.98</v>
      </c>
      <c r="J21" s="45">
        <f t="shared" si="14"/>
        <v>3353.98</v>
      </c>
      <c r="K21" s="45">
        <f t="shared" si="14"/>
        <v>3353.98</v>
      </c>
      <c r="L21" s="45">
        <f t="shared" si="14"/>
        <v>3353.98</v>
      </c>
      <c r="M21" s="45">
        <f t="shared" si="14"/>
        <v>3353.98</v>
      </c>
      <c r="N21" s="366">
        <f>SUM(B21:M21)</f>
        <v>40247.760000000009</v>
      </c>
      <c r="O21"/>
    </row>
    <row r="22" spans="1:15" x14ac:dyDescent="0.3">
      <c r="A22" s="588" t="s">
        <v>336</v>
      </c>
      <c r="B22" s="574">
        <v>175.87</v>
      </c>
      <c r="C22" s="574">
        <f t="shared" si="14"/>
        <v>175.87</v>
      </c>
      <c r="D22" s="574">
        <f t="shared" si="14"/>
        <v>175.87</v>
      </c>
      <c r="E22" s="574">
        <f t="shared" si="14"/>
        <v>175.87</v>
      </c>
      <c r="F22" s="574">
        <f t="shared" si="14"/>
        <v>175.87</v>
      </c>
      <c r="G22" s="574">
        <f t="shared" si="14"/>
        <v>175.87</v>
      </c>
      <c r="H22" s="574">
        <f t="shared" si="14"/>
        <v>175.87</v>
      </c>
      <c r="I22" s="574">
        <f t="shared" si="14"/>
        <v>175.87</v>
      </c>
      <c r="J22" s="574">
        <f t="shared" si="14"/>
        <v>175.87</v>
      </c>
      <c r="K22" s="574">
        <f t="shared" si="14"/>
        <v>175.87</v>
      </c>
      <c r="L22" s="574">
        <f t="shared" si="14"/>
        <v>175.87</v>
      </c>
      <c r="M22" s="574">
        <f t="shared" si="14"/>
        <v>175.87</v>
      </c>
      <c r="N22" s="587">
        <f>SUM(B22:M22)</f>
        <v>2110.4399999999996</v>
      </c>
    </row>
    <row r="23" spans="1:15" x14ac:dyDescent="0.3">
      <c r="A23" s="589" t="s">
        <v>337</v>
      </c>
      <c r="B23" s="45">
        <v>2916.67</v>
      </c>
      <c r="C23" s="45">
        <f t="shared" si="14"/>
        <v>2916.67</v>
      </c>
      <c r="D23" s="45">
        <f t="shared" si="14"/>
        <v>2916.67</v>
      </c>
      <c r="E23" s="45">
        <f t="shared" si="14"/>
        <v>2916.67</v>
      </c>
      <c r="F23" s="45">
        <f t="shared" si="14"/>
        <v>2916.67</v>
      </c>
      <c r="G23" s="45">
        <f t="shared" si="14"/>
        <v>2916.67</v>
      </c>
      <c r="H23" s="45">
        <f t="shared" si="14"/>
        <v>2916.67</v>
      </c>
      <c r="I23" s="45">
        <f t="shared" si="14"/>
        <v>2916.67</v>
      </c>
      <c r="J23" s="45">
        <f t="shared" si="14"/>
        <v>2916.67</v>
      </c>
      <c r="K23" s="45">
        <f t="shared" si="14"/>
        <v>2916.67</v>
      </c>
      <c r="L23" s="45">
        <f t="shared" si="14"/>
        <v>2916.67</v>
      </c>
      <c r="M23" s="45">
        <f t="shared" si="14"/>
        <v>2916.67</v>
      </c>
      <c r="N23" s="366">
        <f>SUM(B23:M23)</f>
        <v>35000.039999999994</v>
      </c>
      <c r="O23"/>
    </row>
    <row r="24" spans="1:15" x14ac:dyDescent="0.3">
      <c r="A24" s="589" t="s">
        <v>338</v>
      </c>
      <c r="B24" s="45">
        <v>15</v>
      </c>
      <c r="C24" s="45">
        <f t="shared" si="14"/>
        <v>15</v>
      </c>
      <c r="D24" s="45">
        <f t="shared" si="14"/>
        <v>15</v>
      </c>
      <c r="E24" s="45">
        <f t="shared" si="14"/>
        <v>15</v>
      </c>
      <c r="F24" s="45">
        <f t="shared" si="14"/>
        <v>15</v>
      </c>
      <c r="G24" s="45">
        <f t="shared" si="14"/>
        <v>15</v>
      </c>
      <c r="H24" s="45">
        <f t="shared" si="14"/>
        <v>15</v>
      </c>
      <c r="I24" s="45">
        <f t="shared" si="14"/>
        <v>15</v>
      </c>
      <c r="J24" s="45">
        <f t="shared" si="14"/>
        <v>15</v>
      </c>
      <c r="K24" s="45">
        <f t="shared" si="14"/>
        <v>15</v>
      </c>
      <c r="L24" s="45">
        <f t="shared" si="14"/>
        <v>15</v>
      </c>
      <c r="M24" s="45">
        <f t="shared" si="14"/>
        <v>15</v>
      </c>
      <c r="N24" s="366">
        <f t="shared" si="2"/>
        <v>180</v>
      </c>
      <c r="O24"/>
    </row>
    <row r="25" spans="1:15" x14ac:dyDescent="0.3">
      <c r="A25" s="575" t="s">
        <v>339</v>
      </c>
      <c r="B25" s="45">
        <v>236.7</v>
      </c>
      <c r="C25" s="45">
        <f t="shared" si="14"/>
        <v>236.7</v>
      </c>
      <c r="D25" s="45">
        <f t="shared" si="14"/>
        <v>236.7</v>
      </c>
      <c r="E25" s="45">
        <f t="shared" si="14"/>
        <v>236.7</v>
      </c>
      <c r="F25" s="45">
        <f t="shared" si="14"/>
        <v>236.7</v>
      </c>
      <c r="G25" s="45">
        <f t="shared" si="14"/>
        <v>236.7</v>
      </c>
      <c r="H25" s="45">
        <f t="shared" si="14"/>
        <v>236.7</v>
      </c>
      <c r="I25" s="45">
        <f t="shared" si="14"/>
        <v>236.7</v>
      </c>
      <c r="J25" s="45">
        <f t="shared" si="14"/>
        <v>236.7</v>
      </c>
      <c r="K25" s="45">
        <f t="shared" si="14"/>
        <v>236.7</v>
      </c>
      <c r="L25" s="45">
        <f t="shared" si="14"/>
        <v>236.7</v>
      </c>
      <c r="M25" s="45">
        <f t="shared" si="14"/>
        <v>236.7</v>
      </c>
      <c r="N25" s="366">
        <f t="shared" si="2"/>
        <v>2840.3999999999996</v>
      </c>
      <c r="O25"/>
    </row>
    <row r="26" spans="1:15" ht="28.8" x14ac:dyDescent="0.3">
      <c r="A26" s="589" t="s">
        <v>348</v>
      </c>
      <c r="B26" s="45">
        <v>1500</v>
      </c>
      <c r="C26" s="45">
        <f t="shared" si="14"/>
        <v>1500</v>
      </c>
      <c r="D26" s="45">
        <f t="shared" si="14"/>
        <v>1500</v>
      </c>
      <c r="E26" s="45">
        <f t="shared" si="14"/>
        <v>1500</v>
      </c>
      <c r="F26" s="45">
        <f t="shared" si="14"/>
        <v>1500</v>
      </c>
      <c r="G26" s="45">
        <f t="shared" si="14"/>
        <v>1500</v>
      </c>
      <c r="H26" s="45">
        <f t="shared" si="14"/>
        <v>1500</v>
      </c>
      <c r="I26" s="45">
        <f t="shared" si="14"/>
        <v>1500</v>
      </c>
      <c r="J26" s="45">
        <f t="shared" si="14"/>
        <v>1500</v>
      </c>
      <c r="K26" s="45">
        <f t="shared" si="14"/>
        <v>1500</v>
      </c>
      <c r="L26" s="45">
        <f t="shared" si="14"/>
        <v>1500</v>
      </c>
      <c r="M26" s="45">
        <f t="shared" si="14"/>
        <v>1500</v>
      </c>
      <c r="N26" s="366">
        <f t="shared" si="2"/>
        <v>18000</v>
      </c>
      <c r="O26"/>
    </row>
    <row r="27" spans="1:15" ht="28.8" x14ac:dyDescent="0.3">
      <c r="A27" s="589" t="s">
        <v>349</v>
      </c>
      <c r="B27" s="45">
        <v>12000</v>
      </c>
      <c r="C27" s="45">
        <f t="shared" si="14"/>
        <v>12000</v>
      </c>
      <c r="D27" s="45">
        <f t="shared" si="14"/>
        <v>12000</v>
      </c>
      <c r="E27" s="45">
        <f t="shared" si="14"/>
        <v>12000</v>
      </c>
      <c r="F27" s="45">
        <f t="shared" si="14"/>
        <v>12000</v>
      </c>
      <c r="G27" s="45">
        <f t="shared" si="14"/>
        <v>12000</v>
      </c>
      <c r="H27" s="45">
        <f t="shared" si="14"/>
        <v>12000</v>
      </c>
      <c r="I27" s="45">
        <f t="shared" si="14"/>
        <v>12000</v>
      </c>
      <c r="J27" s="45">
        <f t="shared" si="14"/>
        <v>12000</v>
      </c>
      <c r="K27" s="45">
        <f t="shared" si="14"/>
        <v>12000</v>
      </c>
      <c r="L27" s="45">
        <f t="shared" si="14"/>
        <v>12000</v>
      </c>
      <c r="M27" s="45">
        <f t="shared" si="14"/>
        <v>12000</v>
      </c>
      <c r="N27" s="366">
        <f t="shared" si="2"/>
        <v>144000</v>
      </c>
      <c r="O27"/>
    </row>
    <row r="28" spans="1:15" x14ac:dyDescent="0.3">
      <c r="A28" s="589" t="s">
        <v>340</v>
      </c>
      <c r="B28" s="45">
        <v>500</v>
      </c>
      <c r="C28" s="45">
        <f t="shared" si="14"/>
        <v>500</v>
      </c>
      <c r="D28" s="45">
        <f t="shared" si="14"/>
        <v>500</v>
      </c>
      <c r="E28" s="45">
        <f t="shared" si="14"/>
        <v>500</v>
      </c>
      <c r="F28" s="45">
        <f t="shared" si="14"/>
        <v>500</v>
      </c>
      <c r="G28" s="45">
        <f t="shared" si="14"/>
        <v>500</v>
      </c>
      <c r="H28" s="45">
        <f t="shared" si="14"/>
        <v>500</v>
      </c>
      <c r="I28" s="45">
        <f t="shared" si="14"/>
        <v>500</v>
      </c>
      <c r="J28" s="45">
        <f t="shared" si="14"/>
        <v>500</v>
      </c>
      <c r="K28" s="45">
        <f t="shared" si="14"/>
        <v>500</v>
      </c>
      <c r="L28" s="45">
        <f t="shared" si="14"/>
        <v>500</v>
      </c>
      <c r="M28" s="45">
        <f t="shared" si="14"/>
        <v>500</v>
      </c>
      <c r="N28" s="366">
        <f t="shared" si="2"/>
        <v>6000</v>
      </c>
      <c r="O28"/>
    </row>
    <row r="29" spans="1:15" ht="15" thickBot="1" x14ac:dyDescent="0.35">
      <c r="A29" s="575"/>
      <c r="B29" s="45">
        <v>1132.83</v>
      </c>
      <c r="C29" s="45">
        <f t="shared" si="14"/>
        <v>1132.83</v>
      </c>
      <c r="D29" s="45">
        <f t="shared" si="14"/>
        <v>1132.83</v>
      </c>
      <c r="E29" s="45">
        <f t="shared" si="14"/>
        <v>1132.83</v>
      </c>
      <c r="F29" s="45">
        <f t="shared" si="14"/>
        <v>1132.83</v>
      </c>
      <c r="G29" s="45">
        <f t="shared" si="14"/>
        <v>1132.83</v>
      </c>
      <c r="H29" s="45">
        <f t="shared" si="14"/>
        <v>1132.83</v>
      </c>
      <c r="I29" s="45">
        <f t="shared" si="14"/>
        <v>1132.83</v>
      </c>
      <c r="J29" s="45">
        <f t="shared" si="14"/>
        <v>1132.83</v>
      </c>
      <c r="K29" s="45">
        <f t="shared" si="14"/>
        <v>1132.83</v>
      </c>
      <c r="L29" s="45">
        <f t="shared" si="14"/>
        <v>1132.83</v>
      </c>
      <c r="M29" s="45">
        <f t="shared" si="14"/>
        <v>1132.83</v>
      </c>
      <c r="N29" s="366">
        <f t="shared" si="2"/>
        <v>13593.96</v>
      </c>
      <c r="O29"/>
    </row>
    <row r="30" spans="1:15" hidden="1" x14ac:dyDescent="0.3">
      <c r="A30" s="516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366">
        <f t="shared" si="2"/>
        <v>0</v>
      </c>
      <c r="O30"/>
    </row>
    <row r="31" spans="1:15" hidden="1" x14ac:dyDescent="0.3">
      <c r="A31" s="516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366">
        <f t="shared" si="2"/>
        <v>0</v>
      </c>
      <c r="O31"/>
    </row>
    <row r="32" spans="1:15" hidden="1" x14ac:dyDescent="0.3">
      <c r="A32" s="516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366">
        <f t="shared" si="2"/>
        <v>0</v>
      </c>
      <c r="O32"/>
    </row>
    <row r="33" spans="1:17" hidden="1" x14ac:dyDescent="0.3">
      <c r="A33" s="516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366">
        <f t="shared" si="2"/>
        <v>0</v>
      </c>
      <c r="O33"/>
    </row>
    <row r="34" spans="1:17" hidden="1" x14ac:dyDescent="0.3">
      <c r="A34" s="516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366">
        <f t="shared" si="2"/>
        <v>0</v>
      </c>
      <c r="O34"/>
    </row>
    <row r="35" spans="1:17" hidden="1" x14ac:dyDescent="0.3">
      <c r="A35" s="516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366">
        <f t="shared" si="2"/>
        <v>0</v>
      </c>
      <c r="O35"/>
    </row>
    <row r="36" spans="1:17" hidden="1" x14ac:dyDescent="0.3">
      <c r="A36" s="516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366">
        <f t="shared" si="2"/>
        <v>0</v>
      </c>
      <c r="O36"/>
    </row>
    <row r="37" spans="1:17" hidden="1" x14ac:dyDescent="0.3">
      <c r="A37" s="516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366">
        <f t="shared" si="2"/>
        <v>0</v>
      </c>
      <c r="O37"/>
    </row>
    <row r="38" spans="1:17" hidden="1" x14ac:dyDescent="0.3">
      <c r="A38" s="516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366">
        <f t="shared" si="2"/>
        <v>0</v>
      </c>
      <c r="O38"/>
    </row>
    <row r="39" spans="1:17" hidden="1" x14ac:dyDescent="0.3">
      <c r="A39" s="515"/>
      <c r="B39" s="45"/>
      <c r="C39" s="45"/>
      <c r="D39" s="45"/>
      <c r="E39" s="45"/>
      <c r="F39" s="2"/>
      <c r="G39" s="45"/>
      <c r="H39" s="45"/>
      <c r="I39" s="45"/>
      <c r="J39" s="45"/>
      <c r="K39" s="45"/>
      <c r="L39" s="45"/>
      <c r="M39" s="45"/>
      <c r="N39" s="366">
        <f t="shared" si="2"/>
        <v>0</v>
      </c>
      <c r="O39"/>
    </row>
    <row r="40" spans="1:17" hidden="1" x14ac:dyDescent="0.3">
      <c r="A40" s="517"/>
      <c r="B40" s="507"/>
      <c r="C40" s="507"/>
      <c r="D40" s="507"/>
      <c r="E40" s="507"/>
      <c r="F40" s="45"/>
      <c r="G40" s="507"/>
      <c r="H40" s="507"/>
      <c r="I40" s="507"/>
      <c r="J40" s="507"/>
      <c r="K40" s="507"/>
      <c r="L40" s="507"/>
      <c r="M40" s="507"/>
      <c r="N40" s="366">
        <f t="shared" si="2"/>
        <v>0</v>
      </c>
      <c r="O40"/>
    </row>
    <row r="41" spans="1:17" hidden="1" x14ac:dyDescent="0.3">
      <c r="A41" s="505"/>
      <c r="B41" s="363"/>
      <c r="C41" s="363"/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6">
        <f t="shared" si="2"/>
        <v>0</v>
      </c>
    </row>
    <row r="42" spans="1:17" ht="15" hidden="1" thickBot="1" x14ac:dyDescent="0.35"/>
    <row r="43" spans="1:17" ht="14.55" hidden="1" customHeight="1" thickBot="1" x14ac:dyDescent="0.35">
      <c r="A43" s="367"/>
      <c r="B43" s="388"/>
      <c r="C43" s="388"/>
      <c r="D43" s="388"/>
      <c r="E43" s="388"/>
      <c r="F43" s="549"/>
      <c r="G43" s="388"/>
      <c r="H43" s="388"/>
      <c r="I43" s="388"/>
      <c r="J43" s="388"/>
      <c r="K43" s="388"/>
      <c r="L43" s="388"/>
      <c r="M43" s="388"/>
      <c r="N43" s="366">
        <f t="shared" si="2"/>
        <v>0</v>
      </c>
      <c r="P43" s="1"/>
      <c r="Q43" s="1"/>
    </row>
    <row r="44" spans="1:17" ht="15" customHeight="1" thickBot="1" x14ac:dyDescent="0.35">
      <c r="A44" s="478" t="s">
        <v>161</v>
      </c>
      <c r="B44" s="500">
        <f t="shared" ref="B44:N44" si="15">SUM(B9:B43)</f>
        <v>39280.020000000004</v>
      </c>
      <c r="C44" s="500">
        <f t="shared" si="15"/>
        <v>39280.020000000004</v>
      </c>
      <c r="D44" s="500">
        <f t="shared" si="15"/>
        <v>39280.020000000004</v>
      </c>
      <c r="E44" s="500">
        <f t="shared" si="15"/>
        <v>39453.462599999999</v>
      </c>
      <c r="F44" s="500">
        <f t="shared" si="15"/>
        <v>39453.462599999999</v>
      </c>
      <c r="G44" s="500">
        <f t="shared" si="15"/>
        <v>39453.462599999999</v>
      </c>
      <c r="H44" s="500">
        <f t="shared" si="15"/>
        <v>39453.462599999999</v>
      </c>
      <c r="I44" s="500">
        <f t="shared" si="15"/>
        <v>39453.462599999999</v>
      </c>
      <c r="J44" s="500">
        <f t="shared" si="15"/>
        <v>39453.462599999999</v>
      </c>
      <c r="K44" s="500">
        <f t="shared" si="15"/>
        <v>39453.462599999999</v>
      </c>
      <c r="L44" s="500">
        <f t="shared" si="15"/>
        <v>39453.462599999999</v>
      </c>
      <c r="M44" s="500">
        <f t="shared" si="15"/>
        <v>40905.392600000006</v>
      </c>
      <c r="N44" s="500">
        <f t="shared" si="15"/>
        <v>474373.15340000007</v>
      </c>
    </row>
    <row r="45" spans="1:17" ht="15" thickBot="1" x14ac:dyDescent="0.35">
      <c r="A45" s="353"/>
      <c r="B45" s="501"/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</row>
    <row r="46" spans="1:17" ht="16.2" thickBot="1" x14ac:dyDescent="0.35">
      <c r="B46" s="676" t="s">
        <v>256</v>
      </c>
      <c r="C46" s="677"/>
      <c r="D46" s="677"/>
      <c r="E46" s="677"/>
      <c r="F46" s="677"/>
      <c r="G46" s="677"/>
      <c r="H46" s="677"/>
      <c r="I46" s="677"/>
      <c r="J46" s="677"/>
      <c r="K46" s="677"/>
      <c r="L46" s="677"/>
      <c r="M46" s="678"/>
      <c r="N46" s="368"/>
      <c r="P46" s="1"/>
    </row>
    <row r="47" spans="1:17" ht="29.4" thickBot="1" x14ac:dyDescent="0.35">
      <c r="A47" s="380" t="s">
        <v>257</v>
      </c>
      <c r="B47" s="369" t="s">
        <v>147</v>
      </c>
      <c r="C47" s="4" t="s">
        <v>148</v>
      </c>
      <c r="D47" s="4" t="s">
        <v>149</v>
      </c>
      <c r="E47" s="4" t="s">
        <v>150</v>
      </c>
      <c r="F47" s="4" t="s">
        <v>151</v>
      </c>
      <c r="G47" s="4" t="s">
        <v>152</v>
      </c>
      <c r="H47" s="4" t="s">
        <v>153</v>
      </c>
      <c r="I47" s="4" t="s">
        <v>154</v>
      </c>
      <c r="J47" s="4" t="s">
        <v>155</v>
      </c>
      <c r="K47" s="4" t="s">
        <v>156</v>
      </c>
      <c r="L47" s="4" t="s">
        <v>157</v>
      </c>
      <c r="M47" s="4" t="s">
        <v>158</v>
      </c>
      <c r="N47" s="370" t="s">
        <v>255</v>
      </c>
    </row>
    <row r="48" spans="1:17" hidden="1" x14ac:dyDescent="0.3">
      <c r="A48" s="381"/>
      <c r="B48" s="371"/>
      <c r="C48" s="355"/>
      <c r="D48" s="355"/>
      <c r="E48" s="355"/>
      <c r="F48" s="355"/>
      <c r="G48" s="355"/>
      <c r="H48" s="355"/>
      <c r="I48" s="355"/>
      <c r="J48" s="355"/>
      <c r="K48" s="355"/>
      <c r="L48" s="355"/>
      <c r="M48" s="355"/>
      <c r="N48" s="366">
        <f>SUM(B48:M48)</f>
        <v>0</v>
      </c>
    </row>
    <row r="49" spans="1:20" hidden="1" x14ac:dyDescent="0.3">
      <c r="A49" s="382"/>
      <c r="B49" s="371">
        <v>0</v>
      </c>
      <c r="C49" s="45">
        <v>0</v>
      </c>
      <c r="D49" s="45">
        <v>0</v>
      </c>
      <c r="E49" s="45">
        <v>0</v>
      </c>
      <c r="F49" s="355">
        <v>0</v>
      </c>
      <c r="G49" s="355">
        <v>0</v>
      </c>
      <c r="H49" s="355">
        <v>0</v>
      </c>
      <c r="I49" s="355">
        <v>0</v>
      </c>
      <c r="J49" s="355">
        <v>0</v>
      </c>
      <c r="K49" s="355">
        <v>0</v>
      </c>
      <c r="L49" s="355">
        <v>0</v>
      </c>
      <c r="M49" s="355">
        <v>0</v>
      </c>
      <c r="N49" s="366">
        <f>SUM(B49:M49)</f>
        <v>0</v>
      </c>
      <c r="P49" s="1"/>
    </row>
    <row r="50" spans="1:20" hidden="1" x14ac:dyDescent="0.3">
      <c r="A50" s="383"/>
      <c r="B50" s="371">
        <v>0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366">
        <f>SUM(B50:M50)</f>
        <v>0</v>
      </c>
      <c r="P50" s="1"/>
    </row>
    <row r="51" spans="1:20" hidden="1" x14ac:dyDescent="0.3">
      <c r="A51" s="382"/>
      <c r="B51" s="371">
        <v>0</v>
      </c>
      <c r="C51" s="45">
        <v>0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366">
        <f>SUM(B51:M51)</f>
        <v>0</v>
      </c>
    </row>
    <row r="52" spans="1:20" x14ac:dyDescent="0.3">
      <c r="A52" s="384"/>
      <c r="B52" s="372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366">
        <f>SUM(B52:M52)</f>
        <v>0</v>
      </c>
    </row>
    <row r="53" spans="1:20" x14ac:dyDescent="0.3">
      <c r="A53" s="385" t="s">
        <v>161</v>
      </c>
      <c r="B53" s="373">
        <f>SUM(B48:B52)</f>
        <v>0</v>
      </c>
      <c r="C53" s="354">
        <f>SUM(C48:C52)</f>
        <v>0</v>
      </c>
      <c r="D53" s="354">
        <f t="shared" ref="D53:M53" si="16">SUM(D48:D52)</f>
        <v>0</v>
      </c>
      <c r="E53" s="354">
        <f t="shared" si="16"/>
        <v>0</v>
      </c>
      <c r="F53" s="354">
        <f t="shared" si="16"/>
        <v>0</v>
      </c>
      <c r="G53" s="354">
        <f t="shared" si="16"/>
        <v>0</v>
      </c>
      <c r="H53" s="354">
        <f t="shared" si="16"/>
        <v>0</v>
      </c>
      <c r="I53" s="354">
        <f t="shared" si="16"/>
        <v>0</v>
      </c>
      <c r="J53" s="354">
        <f t="shared" si="16"/>
        <v>0</v>
      </c>
      <c r="K53" s="354">
        <f t="shared" si="16"/>
        <v>0</v>
      </c>
      <c r="L53" s="354">
        <f t="shared" si="16"/>
        <v>0</v>
      </c>
      <c r="M53" s="354">
        <f t="shared" si="16"/>
        <v>0</v>
      </c>
      <c r="N53" s="374">
        <f>SUM(N48:N51)</f>
        <v>0</v>
      </c>
    </row>
    <row r="54" spans="1:20" x14ac:dyDescent="0.3">
      <c r="A54" s="385" t="s">
        <v>258</v>
      </c>
      <c r="B54" s="375">
        <f>+B53*$O$54</f>
        <v>0</v>
      </c>
      <c r="C54" s="15">
        <f>+C53*$O$54</f>
        <v>0</v>
      </c>
      <c r="D54" s="15">
        <f t="shared" ref="D54:N54" si="17">+D53*$O$54</f>
        <v>0</v>
      </c>
      <c r="E54" s="15">
        <f t="shared" si="17"/>
        <v>0</v>
      </c>
      <c r="F54" s="15">
        <f t="shared" si="17"/>
        <v>0</v>
      </c>
      <c r="G54" s="15">
        <f t="shared" si="17"/>
        <v>0</v>
      </c>
      <c r="H54" s="15">
        <f t="shared" si="17"/>
        <v>0</v>
      </c>
      <c r="I54" s="15">
        <f t="shared" si="17"/>
        <v>0</v>
      </c>
      <c r="J54" s="15">
        <f>+J53*$O$54</f>
        <v>0</v>
      </c>
      <c r="K54" s="15">
        <f t="shared" si="17"/>
        <v>0</v>
      </c>
      <c r="L54" s="15">
        <f t="shared" si="17"/>
        <v>0</v>
      </c>
      <c r="M54" s="15">
        <f>+M53*$O$54</f>
        <v>0</v>
      </c>
      <c r="N54" s="374">
        <f t="shared" si="17"/>
        <v>0</v>
      </c>
      <c r="O54" s="365"/>
    </row>
    <row r="55" spans="1:20" x14ac:dyDescent="0.3">
      <c r="A55" s="386" t="s">
        <v>259</v>
      </c>
      <c r="B55" s="376">
        <f>+B53+B54</f>
        <v>0</v>
      </c>
      <c r="C55" s="46">
        <f t="shared" ref="C55:N55" si="18">+C53+C54</f>
        <v>0</v>
      </c>
      <c r="D55" s="46">
        <f t="shared" si="18"/>
        <v>0</v>
      </c>
      <c r="E55" s="46">
        <f t="shared" si="18"/>
        <v>0</v>
      </c>
      <c r="F55" s="46">
        <f t="shared" si="18"/>
        <v>0</v>
      </c>
      <c r="G55" s="46">
        <f t="shared" si="18"/>
        <v>0</v>
      </c>
      <c r="H55" s="46">
        <f t="shared" si="18"/>
        <v>0</v>
      </c>
      <c r="I55" s="46">
        <f t="shared" si="18"/>
        <v>0</v>
      </c>
      <c r="J55" s="46">
        <f t="shared" si="18"/>
        <v>0</v>
      </c>
      <c r="K55" s="46">
        <f t="shared" si="18"/>
        <v>0</v>
      </c>
      <c r="L55" s="46">
        <f t="shared" si="18"/>
        <v>0</v>
      </c>
      <c r="M55" s="46">
        <f t="shared" si="18"/>
        <v>0</v>
      </c>
      <c r="N55" s="377">
        <f t="shared" si="18"/>
        <v>0</v>
      </c>
      <c r="O55" s="365"/>
    </row>
    <row r="56" spans="1:20" x14ac:dyDescent="0.3">
      <c r="A56" s="387" t="s">
        <v>260</v>
      </c>
      <c r="B56" s="378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379"/>
      <c r="O56" s="365"/>
    </row>
    <row r="57" spans="1:20" ht="15" thickBot="1" x14ac:dyDescent="0.35">
      <c r="A57" s="386" t="s">
        <v>261</v>
      </c>
      <c r="B57" s="376">
        <f>+B55+B56</f>
        <v>0</v>
      </c>
      <c r="C57" s="46">
        <f t="shared" ref="C57:M57" si="19">+C55+C56</f>
        <v>0</v>
      </c>
      <c r="D57" s="46">
        <f t="shared" si="19"/>
        <v>0</v>
      </c>
      <c r="E57" s="46">
        <f t="shared" si="19"/>
        <v>0</v>
      </c>
      <c r="F57" s="46">
        <f t="shared" si="19"/>
        <v>0</v>
      </c>
      <c r="G57" s="46">
        <f t="shared" si="19"/>
        <v>0</v>
      </c>
      <c r="H57" s="46">
        <f t="shared" si="19"/>
        <v>0</v>
      </c>
      <c r="I57" s="46">
        <f t="shared" si="19"/>
        <v>0</v>
      </c>
      <c r="J57" s="46">
        <f t="shared" si="19"/>
        <v>0</v>
      </c>
      <c r="K57" s="46">
        <f t="shared" si="19"/>
        <v>0</v>
      </c>
      <c r="L57" s="46">
        <f t="shared" si="19"/>
        <v>0</v>
      </c>
      <c r="M57" s="46">
        <f t="shared" si="19"/>
        <v>0</v>
      </c>
      <c r="N57" s="377">
        <f>+N55+N56</f>
        <v>0</v>
      </c>
    </row>
    <row r="58" spans="1:20" ht="29.25" customHeight="1" thickBot="1" x14ac:dyDescent="0.35">
      <c r="A58" s="502" t="s">
        <v>262</v>
      </c>
      <c r="B58" s="358">
        <f t="shared" ref="B58:M58" si="20">+B44+B57</f>
        <v>39280.020000000004</v>
      </c>
      <c r="C58" s="359">
        <f t="shared" si="20"/>
        <v>39280.020000000004</v>
      </c>
      <c r="D58" s="359">
        <f t="shared" si="20"/>
        <v>39280.020000000004</v>
      </c>
      <c r="E58" s="359">
        <f t="shared" si="20"/>
        <v>39453.462599999999</v>
      </c>
      <c r="F58" s="359">
        <f t="shared" si="20"/>
        <v>39453.462599999999</v>
      </c>
      <c r="G58" s="359">
        <f t="shared" si="20"/>
        <v>39453.462599999999</v>
      </c>
      <c r="H58" s="359">
        <f t="shared" si="20"/>
        <v>39453.462599999999</v>
      </c>
      <c r="I58" s="359">
        <f t="shared" si="20"/>
        <v>39453.462599999999</v>
      </c>
      <c r="J58" s="359">
        <f t="shared" si="20"/>
        <v>39453.462599999999</v>
      </c>
      <c r="K58" s="359">
        <f t="shared" si="20"/>
        <v>39453.462599999999</v>
      </c>
      <c r="L58" s="359">
        <f t="shared" si="20"/>
        <v>39453.462599999999</v>
      </c>
      <c r="M58" s="359">
        <f t="shared" si="20"/>
        <v>40905.392600000006</v>
      </c>
      <c r="N58" s="360">
        <f>+N44+N57</f>
        <v>474373.15340000007</v>
      </c>
      <c r="P58" s="1"/>
    </row>
    <row r="59" spans="1:20" ht="15" thickBot="1" x14ac:dyDescent="0.35">
      <c r="A59" s="353"/>
      <c r="B59" s="353"/>
      <c r="C59" s="353"/>
      <c r="D59" s="353"/>
      <c r="E59" s="353"/>
      <c r="F59" s="353"/>
      <c r="G59" s="353"/>
      <c r="H59" s="353"/>
      <c r="I59" s="353"/>
      <c r="J59" s="353"/>
      <c r="K59" s="353"/>
      <c r="L59" s="353"/>
      <c r="M59" s="353"/>
      <c r="N59" s="353"/>
    </row>
    <row r="60" spans="1:20" s="352" customFormat="1" ht="10.8" thickBot="1" x14ac:dyDescent="0.25">
      <c r="A60" s="424" t="s">
        <v>263</v>
      </c>
      <c r="B60" s="425" t="s">
        <v>147</v>
      </c>
      <c r="C60" s="425" t="s">
        <v>148</v>
      </c>
      <c r="D60" s="425" t="s">
        <v>149</v>
      </c>
      <c r="E60" s="425" t="s">
        <v>150</v>
      </c>
      <c r="F60" s="425" t="s">
        <v>151</v>
      </c>
      <c r="G60" s="425" t="s">
        <v>152</v>
      </c>
      <c r="H60" s="425" t="s">
        <v>153</v>
      </c>
      <c r="I60" s="425" t="s">
        <v>154</v>
      </c>
      <c r="J60" s="425" t="s">
        <v>155</v>
      </c>
      <c r="K60" s="425" t="s">
        <v>156</v>
      </c>
      <c r="L60" s="425" t="s">
        <v>157</v>
      </c>
      <c r="M60" s="425" t="s">
        <v>158</v>
      </c>
      <c r="N60" s="426" t="s">
        <v>255</v>
      </c>
      <c r="R60" s="427"/>
      <c r="S60" s="427"/>
      <c r="T60" s="427"/>
    </row>
    <row r="61" spans="1:20" s="352" customFormat="1" x14ac:dyDescent="0.3">
      <c r="A61" s="585" t="s">
        <v>335</v>
      </c>
      <c r="B61" s="567">
        <v>200</v>
      </c>
      <c r="C61" s="45">
        <f t="shared" ref="C61" si="21">B61</f>
        <v>200</v>
      </c>
      <c r="D61" s="45">
        <f t="shared" ref="D61" si="22">C61</f>
        <v>200</v>
      </c>
      <c r="E61" s="45">
        <f t="shared" ref="E61" si="23">D61</f>
        <v>200</v>
      </c>
      <c r="F61" s="45">
        <f t="shared" ref="F61" si="24">E61</f>
        <v>200</v>
      </c>
      <c r="G61" s="45">
        <f t="shared" ref="G61" si="25">F61</f>
        <v>200</v>
      </c>
      <c r="H61" s="45">
        <f t="shared" ref="H61" si="26">G61</f>
        <v>200</v>
      </c>
      <c r="I61" s="45">
        <f t="shared" ref="I61" si="27">H61</f>
        <v>200</v>
      </c>
      <c r="J61" s="45">
        <f t="shared" ref="J61" si="28">I61</f>
        <v>200</v>
      </c>
      <c r="K61" s="45">
        <f t="shared" ref="K61" si="29">J61</f>
        <v>200</v>
      </c>
      <c r="L61" s="45">
        <f t="shared" ref="L61" si="30">K61</f>
        <v>200</v>
      </c>
      <c r="M61" s="45">
        <f t="shared" ref="M61" si="31">L61</f>
        <v>200</v>
      </c>
      <c r="N61" s="568">
        <f>SUM(B61:M61)</f>
        <v>2400</v>
      </c>
      <c r="R61" s="427"/>
      <c r="S61" s="427"/>
      <c r="T61" s="427"/>
    </row>
    <row r="62" spans="1:20" s="352" customFormat="1" x14ac:dyDescent="0.3">
      <c r="A62" s="585" t="s">
        <v>327</v>
      </c>
      <c r="B62" s="45">
        <f>115+125</f>
        <v>240</v>
      </c>
      <c r="C62" s="45">
        <f t="shared" ref="C62" si="32">B62</f>
        <v>240</v>
      </c>
      <c r="D62" s="45">
        <f t="shared" ref="D62" si="33">C62</f>
        <v>240</v>
      </c>
      <c r="E62" s="45">
        <f t="shared" ref="E62" si="34">D62</f>
        <v>240</v>
      </c>
      <c r="F62" s="45">
        <f t="shared" ref="F62" si="35">E62</f>
        <v>240</v>
      </c>
      <c r="G62" s="45">
        <f t="shared" ref="G62" si="36">F62</f>
        <v>240</v>
      </c>
      <c r="H62" s="45">
        <f t="shared" ref="H62" si="37">G62</f>
        <v>240</v>
      </c>
      <c r="I62" s="45">
        <f t="shared" ref="I62" si="38">H62</f>
        <v>240</v>
      </c>
      <c r="J62" s="45">
        <f t="shared" ref="J62" si="39">I62</f>
        <v>240</v>
      </c>
      <c r="K62" s="45">
        <f t="shared" ref="K62" si="40">J62</f>
        <v>240</v>
      </c>
      <c r="L62" s="45">
        <f t="shared" ref="L62" si="41">K62</f>
        <v>240</v>
      </c>
      <c r="M62" s="45">
        <f t="shared" ref="M62" si="42">L62</f>
        <v>240</v>
      </c>
      <c r="N62" s="565">
        <f>SUM(B62:M62)</f>
        <v>2880</v>
      </c>
      <c r="R62" s="427"/>
      <c r="S62" s="427"/>
      <c r="T62" s="427"/>
    </row>
    <row r="63" spans="1:20" s="352" customFormat="1" x14ac:dyDescent="0.3">
      <c r="A63" s="518"/>
      <c r="B63" s="45">
        <v>0</v>
      </c>
      <c r="C63" s="45">
        <f t="shared" ref="C63:C65" si="43">B63</f>
        <v>0</v>
      </c>
      <c r="D63" s="45">
        <f t="shared" ref="D63:D65" si="44">C63</f>
        <v>0</v>
      </c>
      <c r="E63" s="45">
        <f t="shared" ref="E63:E65" si="45">D63</f>
        <v>0</v>
      </c>
      <c r="F63" s="45">
        <f t="shared" ref="F63:F65" si="46">E63</f>
        <v>0</v>
      </c>
      <c r="G63" s="45">
        <f t="shared" ref="G63:G65" si="47">F63</f>
        <v>0</v>
      </c>
      <c r="H63" s="45">
        <f t="shared" ref="H63:H65" si="48">G63</f>
        <v>0</v>
      </c>
      <c r="I63" s="45">
        <f t="shared" ref="I63:I65" si="49">H63</f>
        <v>0</v>
      </c>
      <c r="J63" s="45">
        <f t="shared" ref="J63:J65" si="50">I63</f>
        <v>0</v>
      </c>
      <c r="K63" s="45">
        <f t="shared" ref="K63:K65" si="51">J63</f>
        <v>0</v>
      </c>
      <c r="L63" s="45">
        <f t="shared" ref="L63:L65" si="52">K63</f>
        <v>0</v>
      </c>
      <c r="M63" s="45">
        <f t="shared" ref="M63:M65" si="53">L63</f>
        <v>0</v>
      </c>
      <c r="N63" s="565">
        <f>SUM(B63:M63)</f>
        <v>0</v>
      </c>
      <c r="R63" s="427"/>
      <c r="S63" s="427"/>
      <c r="T63" s="427"/>
    </row>
    <row r="64" spans="1:20" s="352" customFormat="1" x14ac:dyDescent="0.3">
      <c r="A64" s="519"/>
      <c r="B64" s="507">
        <v>0</v>
      </c>
      <c r="C64" s="45">
        <f t="shared" si="43"/>
        <v>0</v>
      </c>
      <c r="D64" s="45">
        <f t="shared" si="44"/>
        <v>0</v>
      </c>
      <c r="E64" s="45">
        <f t="shared" si="45"/>
        <v>0</v>
      </c>
      <c r="F64" s="45">
        <f t="shared" si="46"/>
        <v>0</v>
      </c>
      <c r="G64" s="45">
        <f t="shared" si="47"/>
        <v>0</v>
      </c>
      <c r="H64" s="45">
        <f t="shared" si="48"/>
        <v>0</v>
      </c>
      <c r="I64" s="45">
        <f t="shared" si="49"/>
        <v>0</v>
      </c>
      <c r="J64" s="45">
        <f t="shared" si="50"/>
        <v>0</v>
      </c>
      <c r="K64" s="45">
        <f t="shared" si="51"/>
        <v>0</v>
      </c>
      <c r="L64" s="45">
        <f t="shared" si="52"/>
        <v>0</v>
      </c>
      <c r="M64" s="45">
        <f t="shared" si="53"/>
        <v>0</v>
      </c>
      <c r="N64" s="565">
        <f>SUM(B64:M64)</f>
        <v>0</v>
      </c>
      <c r="R64" s="427"/>
      <c r="S64" s="427"/>
      <c r="T64" s="427"/>
    </row>
    <row r="65" spans="1:20" s="352" customFormat="1" ht="15" thickBot="1" x14ac:dyDescent="0.35">
      <c r="A65" s="519"/>
      <c r="B65" s="507">
        <v>0</v>
      </c>
      <c r="C65" s="45">
        <f t="shared" si="43"/>
        <v>0</v>
      </c>
      <c r="D65" s="45">
        <f t="shared" si="44"/>
        <v>0</v>
      </c>
      <c r="E65" s="45">
        <f t="shared" si="45"/>
        <v>0</v>
      </c>
      <c r="F65" s="45">
        <f t="shared" si="46"/>
        <v>0</v>
      </c>
      <c r="G65" s="45">
        <f t="shared" si="47"/>
        <v>0</v>
      </c>
      <c r="H65" s="45">
        <f t="shared" si="48"/>
        <v>0</v>
      </c>
      <c r="I65" s="45">
        <f t="shared" si="49"/>
        <v>0</v>
      </c>
      <c r="J65" s="45">
        <f t="shared" si="50"/>
        <v>0</v>
      </c>
      <c r="K65" s="45">
        <f t="shared" si="51"/>
        <v>0</v>
      </c>
      <c r="L65" s="45">
        <f t="shared" si="52"/>
        <v>0</v>
      </c>
      <c r="M65" s="45">
        <f t="shared" si="53"/>
        <v>0</v>
      </c>
      <c r="N65" s="565">
        <f>SUM(B65:M65)</f>
        <v>0</v>
      </c>
      <c r="R65" s="427"/>
      <c r="S65" s="427"/>
      <c r="T65" s="427"/>
    </row>
    <row r="66" spans="1:20" s="352" customFormat="1" ht="15.75" customHeight="1" thickBot="1" x14ac:dyDescent="0.35">
      <c r="A66" s="503" t="s">
        <v>264</v>
      </c>
      <c r="B66" s="566">
        <f>SUM(B61:B65)</f>
        <v>440</v>
      </c>
      <c r="C66" s="566">
        <f t="shared" ref="C66:M66" si="54">SUM(C61:C65)</f>
        <v>440</v>
      </c>
      <c r="D66" s="566">
        <f t="shared" si="54"/>
        <v>440</v>
      </c>
      <c r="E66" s="566">
        <f t="shared" si="54"/>
        <v>440</v>
      </c>
      <c r="F66" s="566">
        <f t="shared" si="54"/>
        <v>440</v>
      </c>
      <c r="G66" s="566">
        <f t="shared" si="54"/>
        <v>440</v>
      </c>
      <c r="H66" s="566">
        <f t="shared" si="54"/>
        <v>440</v>
      </c>
      <c r="I66" s="566">
        <f t="shared" si="54"/>
        <v>440</v>
      </c>
      <c r="J66" s="566">
        <f t="shared" si="54"/>
        <v>440</v>
      </c>
      <c r="K66" s="566">
        <f t="shared" si="54"/>
        <v>440</v>
      </c>
      <c r="L66" s="566">
        <f t="shared" si="54"/>
        <v>440</v>
      </c>
      <c r="M66" s="566">
        <f t="shared" si="54"/>
        <v>440</v>
      </c>
      <c r="N66" s="566">
        <f>SUM(N61:N65)</f>
        <v>5280</v>
      </c>
      <c r="R66" s="427"/>
      <c r="S66" s="427"/>
      <c r="T66" s="428"/>
    </row>
    <row r="67" spans="1:20" ht="15" thickBot="1" x14ac:dyDescent="0.35"/>
    <row r="68" spans="1:20" s="430" customFormat="1" ht="16.2" thickBot="1" x14ac:dyDescent="0.35">
      <c r="A68" s="504" t="s">
        <v>265</v>
      </c>
      <c r="B68" s="431">
        <f>B66+B44</f>
        <v>39720.020000000004</v>
      </c>
      <c r="C68" s="431">
        <f t="shared" ref="C68:M68" si="55">C66+C44</f>
        <v>39720.020000000004</v>
      </c>
      <c r="D68" s="431">
        <f t="shared" si="55"/>
        <v>39720.020000000004</v>
      </c>
      <c r="E68" s="431">
        <f t="shared" si="55"/>
        <v>39893.462599999999</v>
      </c>
      <c r="F68" s="431">
        <f t="shared" si="55"/>
        <v>39893.462599999999</v>
      </c>
      <c r="G68" s="431">
        <f t="shared" si="55"/>
        <v>39893.462599999999</v>
      </c>
      <c r="H68" s="431">
        <f t="shared" si="55"/>
        <v>39893.462599999999</v>
      </c>
      <c r="I68" s="431">
        <f t="shared" si="55"/>
        <v>39893.462599999999</v>
      </c>
      <c r="J68" s="431">
        <f t="shared" si="55"/>
        <v>39893.462599999999</v>
      </c>
      <c r="K68" s="431">
        <f t="shared" si="55"/>
        <v>39893.462599999999</v>
      </c>
      <c r="L68" s="431">
        <f t="shared" si="55"/>
        <v>39893.462599999999</v>
      </c>
      <c r="M68" s="431">
        <f t="shared" si="55"/>
        <v>41345.392600000006</v>
      </c>
      <c r="N68" s="432">
        <f>N58+N66</f>
        <v>479653.15340000007</v>
      </c>
      <c r="O68" s="429"/>
      <c r="P68" s="550"/>
      <c r="R68" s="550"/>
    </row>
    <row r="71" spans="1:20" x14ac:dyDescent="0.3">
      <c r="E71" s="1"/>
    </row>
    <row r="73" spans="1:20" x14ac:dyDescent="0.3">
      <c r="M73" s="9" t="s">
        <v>273</v>
      </c>
      <c r="N73" s="590">
        <f>'1.2.1.1.CONSOLIDADO_PESSOAL'!R149+'1.2.2.1_1.2.3.1_TERCEIROS'!N68</f>
        <v>570632.35732000007</v>
      </c>
    </row>
  </sheetData>
  <sortState xmlns:xlrd2="http://schemas.microsoft.com/office/spreadsheetml/2017/richdata2" ref="A10:M22">
    <sortCondition ref="A9:A22"/>
  </sortState>
  <mergeCells count="8">
    <mergeCell ref="B6:N6"/>
    <mergeCell ref="B7:M7"/>
    <mergeCell ref="B46:M46"/>
    <mergeCell ref="B1:N1"/>
    <mergeCell ref="B2:N2"/>
    <mergeCell ref="B3:N3"/>
    <mergeCell ref="B4:N4"/>
    <mergeCell ref="B5:N5"/>
  </mergeCells>
  <printOptions horizontalCentered="1"/>
  <pageMargins left="0.39370078740157483" right="0.39370078740157483" top="1.1811023622047245" bottom="0.78740157480314965" header="0.31496062992125984" footer="0.31496062992125984"/>
  <pageSetup paperSize="9" scale="58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  <pageSetUpPr fitToPage="1"/>
  </sheetPr>
  <dimension ref="A1:O79"/>
  <sheetViews>
    <sheetView topLeftCell="A4" zoomScaleNormal="100" workbookViewId="0">
      <selection activeCell="C57" sqref="C57:O57"/>
    </sheetView>
  </sheetViews>
  <sheetFormatPr defaultRowHeight="14.4" x14ac:dyDescent="0.3"/>
  <cols>
    <col min="2" max="2" width="29.5546875" customWidth="1"/>
    <col min="3" max="3" width="11.77734375" customWidth="1"/>
    <col min="4" max="4" width="13.44140625" customWidth="1"/>
    <col min="5" max="5" width="13" customWidth="1"/>
    <col min="6" max="6" width="13.21875" customWidth="1"/>
    <col min="7" max="7" width="11.77734375" customWidth="1"/>
    <col min="8" max="8" width="9.5546875" bestFit="1" customWidth="1"/>
    <col min="10" max="10" width="11.77734375" customWidth="1"/>
    <col min="11" max="11" width="12.77734375" customWidth="1"/>
    <col min="12" max="12" width="9.5546875" bestFit="1" customWidth="1"/>
    <col min="13" max="13" width="11.77734375" customWidth="1"/>
    <col min="15" max="15" width="10.5546875" bestFit="1" customWidth="1"/>
  </cols>
  <sheetData>
    <row r="1" spans="1:15" x14ac:dyDescent="0.3">
      <c r="A1" t="s">
        <v>131</v>
      </c>
    </row>
    <row r="2" spans="1:15" x14ac:dyDescent="0.3">
      <c r="A2" t="s">
        <v>266</v>
      </c>
    </row>
    <row r="3" spans="1:15" x14ac:dyDescent="0.3">
      <c r="A3" t="s">
        <v>267</v>
      </c>
    </row>
    <row r="5" spans="1:15" ht="15" thickBot="1" x14ac:dyDescent="0.35">
      <c r="C5" s="688" t="s">
        <v>268</v>
      </c>
      <c r="D5" s="689"/>
      <c r="E5" s="689"/>
      <c r="F5" s="689"/>
      <c r="G5" s="689"/>
      <c r="H5" s="689"/>
      <c r="I5" s="689"/>
      <c r="J5" s="689"/>
      <c r="K5" s="689"/>
      <c r="L5" s="689"/>
      <c r="M5" s="689"/>
      <c r="N5" s="690"/>
    </row>
    <row r="6" spans="1:15" ht="18" customHeight="1" thickBot="1" x14ac:dyDescent="0.35">
      <c r="A6" s="9" t="s">
        <v>269</v>
      </c>
      <c r="B6" s="9"/>
      <c r="C6" s="698" t="s">
        <v>270</v>
      </c>
      <c r="D6" s="699"/>
      <c r="E6" s="699"/>
      <c r="F6" s="699"/>
      <c r="G6" s="699"/>
      <c r="H6" s="699"/>
      <c r="I6" s="699"/>
      <c r="J6" s="699"/>
      <c r="K6" s="699"/>
      <c r="L6" s="699"/>
      <c r="M6" s="699"/>
      <c r="N6" s="699"/>
      <c r="O6" s="693"/>
    </row>
    <row r="7" spans="1:15" ht="16.5" customHeight="1" thickBot="1" x14ac:dyDescent="0.35">
      <c r="A7" s="694" t="s">
        <v>8</v>
      </c>
      <c r="B7" s="696" t="s">
        <v>271</v>
      </c>
      <c r="C7" s="700" t="s">
        <v>272</v>
      </c>
      <c r="D7" s="701"/>
      <c r="E7" s="701"/>
      <c r="F7" s="701"/>
      <c r="G7" s="701"/>
      <c r="H7" s="701"/>
      <c r="I7" s="701"/>
      <c r="J7" s="701"/>
      <c r="K7" s="701"/>
      <c r="L7" s="701"/>
      <c r="M7" s="701"/>
      <c r="N7" s="701"/>
      <c r="O7" s="702"/>
    </row>
    <row r="8" spans="1:15" ht="11.25" customHeight="1" thickBot="1" x14ac:dyDescent="0.35">
      <c r="A8" s="695"/>
      <c r="B8" s="697"/>
      <c r="C8" s="23" t="s">
        <v>147</v>
      </c>
      <c r="D8" s="23" t="s">
        <v>148</v>
      </c>
      <c r="E8" s="23" t="s">
        <v>149</v>
      </c>
      <c r="F8" s="23" t="s">
        <v>150</v>
      </c>
      <c r="G8" s="23" t="s">
        <v>151</v>
      </c>
      <c r="H8" s="23" t="s">
        <v>152</v>
      </c>
      <c r="I8" s="23" t="s">
        <v>153</v>
      </c>
      <c r="J8" s="23" t="s">
        <v>154</v>
      </c>
      <c r="K8" s="23" t="s">
        <v>155</v>
      </c>
      <c r="L8" s="23" t="s">
        <v>156</v>
      </c>
      <c r="M8" s="23" t="s">
        <v>157</v>
      </c>
      <c r="N8" s="23" t="s">
        <v>158</v>
      </c>
      <c r="O8" s="24" t="s">
        <v>273</v>
      </c>
    </row>
    <row r="9" spans="1:15" x14ac:dyDescent="0.3">
      <c r="A9" s="3"/>
      <c r="B9" s="25"/>
      <c r="C9" s="26"/>
      <c r="D9" s="27"/>
      <c r="E9" s="26">
        <v>2</v>
      </c>
      <c r="F9" s="27"/>
      <c r="G9" s="26"/>
      <c r="H9" s="27"/>
      <c r="I9" s="26"/>
      <c r="J9" s="27"/>
      <c r="K9" s="26"/>
      <c r="L9" s="27">
        <v>1</v>
      </c>
      <c r="M9" s="26"/>
      <c r="N9" s="27"/>
      <c r="O9" s="26">
        <f>SUM(C9:N9)</f>
        <v>3</v>
      </c>
    </row>
    <row r="10" spans="1:15" x14ac:dyDescent="0.3">
      <c r="A10" s="2"/>
      <c r="B10" s="28"/>
      <c r="C10" s="29"/>
      <c r="D10" s="30"/>
      <c r="E10" s="29"/>
      <c r="F10" s="30"/>
      <c r="G10" s="29"/>
      <c r="H10" s="30"/>
      <c r="I10" s="29"/>
      <c r="J10" s="30"/>
      <c r="K10" s="29"/>
      <c r="L10" s="30"/>
      <c r="M10" s="29"/>
      <c r="N10" s="30"/>
      <c r="O10" s="26">
        <f t="shared" ref="O10:O26" si="0">SUM(C10:N10)</f>
        <v>0</v>
      </c>
    </row>
    <row r="11" spans="1:15" x14ac:dyDescent="0.3">
      <c r="A11" s="2"/>
      <c r="B11" s="28"/>
      <c r="C11" s="29"/>
      <c r="D11" s="30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26">
        <f t="shared" si="0"/>
        <v>0</v>
      </c>
    </row>
    <row r="12" spans="1:15" x14ac:dyDescent="0.3">
      <c r="A12" s="2"/>
      <c r="B12" s="28"/>
      <c r="C12" s="29"/>
      <c r="D12" s="30"/>
      <c r="E12" s="29"/>
      <c r="F12" s="30"/>
      <c r="G12" s="29"/>
      <c r="H12" s="30"/>
      <c r="I12" s="29"/>
      <c r="J12" s="30"/>
      <c r="K12" s="29"/>
      <c r="L12" s="30"/>
      <c r="M12" s="29"/>
      <c r="N12" s="30"/>
      <c r="O12" s="26">
        <f t="shared" si="0"/>
        <v>0</v>
      </c>
    </row>
    <row r="13" spans="1:15" x14ac:dyDescent="0.3">
      <c r="A13" s="2"/>
      <c r="B13" s="28"/>
      <c r="C13" s="29"/>
      <c r="D13" s="30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26">
        <f t="shared" si="0"/>
        <v>0</v>
      </c>
    </row>
    <row r="14" spans="1:15" x14ac:dyDescent="0.3">
      <c r="A14" s="2"/>
      <c r="B14" s="28"/>
      <c r="C14" s="29"/>
      <c r="D14" s="30"/>
      <c r="E14" s="29"/>
      <c r="F14" s="30"/>
      <c r="G14" s="29"/>
      <c r="H14" s="30"/>
      <c r="I14" s="29"/>
      <c r="J14" s="30"/>
      <c r="K14" s="29"/>
      <c r="L14" s="30"/>
      <c r="M14" s="29"/>
      <c r="N14" s="30"/>
      <c r="O14" s="26">
        <f t="shared" si="0"/>
        <v>0</v>
      </c>
    </row>
    <row r="15" spans="1:15" x14ac:dyDescent="0.3">
      <c r="A15" s="2"/>
      <c r="B15" s="28"/>
      <c r="C15" s="29"/>
      <c r="D15" s="30"/>
      <c r="E15" s="29"/>
      <c r="F15" s="30"/>
      <c r="G15" s="29"/>
      <c r="H15" s="30"/>
      <c r="I15" s="29"/>
      <c r="J15" s="30"/>
      <c r="K15" s="29"/>
      <c r="L15" s="30"/>
      <c r="M15" s="29"/>
      <c r="N15" s="30"/>
      <c r="O15" s="26">
        <f t="shared" si="0"/>
        <v>0</v>
      </c>
    </row>
    <row r="16" spans="1:15" x14ac:dyDescent="0.3">
      <c r="A16" s="2"/>
      <c r="B16" s="28"/>
      <c r="C16" s="29"/>
      <c r="D16" s="30"/>
      <c r="E16" s="29"/>
      <c r="F16" s="30"/>
      <c r="G16" s="29">
        <v>1</v>
      </c>
      <c r="H16" s="30"/>
      <c r="I16" s="29"/>
      <c r="J16" s="30"/>
      <c r="K16" s="29"/>
      <c r="L16" s="30"/>
      <c r="M16" s="29"/>
      <c r="N16" s="30"/>
      <c r="O16" s="26">
        <f t="shared" si="0"/>
        <v>1</v>
      </c>
    </row>
    <row r="17" spans="1:15" x14ac:dyDescent="0.3">
      <c r="A17" s="2"/>
      <c r="B17" s="28"/>
      <c r="C17" s="29"/>
      <c r="D17" s="30"/>
      <c r="E17" s="29"/>
      <c r="F17" s="30"/>
      <c r="G17" s="29"/>
      <c r="H17" s="30"/>
      <c r="I17" s="29"/>
      <c r="J17" s="30"/>
      <c r="K17" s="29"/>
      <c r="L17" s="30"/>
      <c r="M17" s="29"/>
      <c r="N17" s="30"/>
      <c r="O17" s="26">
        <f t="shared" si="0"/>
        <v>0</v>
      </c>
    </row>
    <row r="18" spans="1:15" x14ac:dyDescent="0.3">
      <c r="A18" s="2"/>
      <c r="B18" s="28"/>
      <c r="C18" s="29"/>
      <c r="D18" s="30"/>
      <c r="E18" s="29"/>
      <c r="F18" s="30"/>
      <c r="G18" s="29"/>
      <c r="H18" s="30"/>
      <c r="I18" s="29"/>
      <c r="J18" s="30"/>
      <c r="K18" s="29"/>
      <c r="L18" s="30"/>
      <c r="M18" s="29"/>
      <c r="N18" s="30"/>
      <c r="O18" s="26">
        <f t="shared" si="0"/>
        <v>0</v>
      </c>
    </row>
    <row r="19" spans="1:15" x14ac:dyDescent="0.3">
      <c r="A19" s="2"/>
      <c r="B19" s="28"/>
      <c r="C19" s="29"/>
      <c r="D19" s="30"/>
      <c r="E19" s="29"/>
      <c r="F19" s="30"/>
      <c r="G19" s="29"/>
      <c r="H19" s="30"/>
      <c r="I19" s="29"/>
      <c r="J19" s="30"/>
      <c r="K19" s="29"/>
      <c r="L19" s="30"/>
      <c r="M19" s="29"/>
      <c r="N19" s="30"/>
      <c r="O19" s="26">
        <f t="shared" si="0"/>
        <v>0</v>
      </c>
    </row>
    <row r="20" spans="1:15" x14ac:dyDescent="0.3">
      <c r="A20" s="2"/>
      <c r="B20" s="28"/>
      <c r="C20" s="29"/>
      <c r="D20" s="30"/>
      <c r="E20" s="29"/>
      <c r="F20" s="30"/>
      <c r="G20" s="29"/>
      <c r="H20" s="30"/>
      <c r="I20" s="29"/>
      <c r="J20" s="30"/>
      <c r="K20" s="29"/>
      <c r="L20" s="30"/>
      <c r="M20" s="29"/>
      <c r="N20" s="30"/>
      <c r="O20" s="26">
        <f t="shared" si="0"/>
        <v>0</v>
      </c>
    </row>
    <row r="21" spans="1:15" x14ac:dyDescent="0.3">
      <c r="A21" s="2"/>
      <c r="B21" s="28"/>
      <c r="C21" s="29"/>
      <c r="D21" s="30"/>
      <c r="E21" s="29"/>
      <c r="F21" s="30"/>
      <c r="G21" s="29"/>
      <c r="H21" s="30"/>
      <c r="I21" s="29"/>
      <c r="J21" s="30"/>
      <c r="K21" s="29"/>
      <c r="L21" s="30"/>
      <c r="M21" s="29"/>
      <c r="N21" s="30"/>
      <c r="O21" s="26">
        <f t="shared" si="0"/>
        <v>0</v>
      </c>
    </row>
    <row r="22" spans="1:15" x14ac:dyDescent="0.3">
      <c r="A22" s="2"/>
      <c r="B22" s="28"/>
      <c r="C22" s="29"/>
      <c r="D22" s="30"/>
      <c r="E22" s="29"/>
      <c r="F22" s="30"/>
      <c r="G22" s="29"/>
      <c r="H22" s="30"/>
      <c r="I22" s="29"/>
      <c r="J22" s="30"/>
      <c r="K22" s="29"/>
      <c r="L22" s="30"/>
      <c r="M22" s="29"/>
      <c r="N22" s="30"/>
      <c r="O22" s="26">
        <f t="shared" si="0"/>
        <v>0</v>
      </c>
    </row>
    <row r="23" spans="1:15" x14ac:dyDescent="0.3">
      <c r="A23" s="2"/>
      <c r="B23" s="28"/>
      <c r="C23" s="29"/>
      <c r="D23" s="30"/>
      <c r="E23" s="29"/>
      <c r="F23" s="30"/>
      <c r="G23" s="29"/>
      <c r="H23" s="30"/>
      <c r="I23" s="29"/>
      <c r="J23" s="30"/>
      <c r="K23" s="29"/>
      <c r="L23" s="30"/>
      <c r="M23" s="29"/>
      <c r="N23" s="30"/>
      <c r="O23" s="26">
        <f t="shared" si="0"/>
        <v>0</v>
      </c>
    </row>
    <row r="24" spans="1:15" x14ac:dyDescent="0.3">
      <c r="A24" s="2"/>
      <c r="B24" s="28"/>
      <c r="C24" s="29"/>
      <c r="D24" s="30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26">
        <f t="shared" si="0"/>
        <v>0</v>
      </c>
    </row>
    <row r="25" spans="1:15" x14ac:dyDescent="0.3">
      <c r="A25" s="2"/>
      <c r="B25" s="28"/>
      <c r="C25" s="29"/>
      <c r="D25" s="30"/>
      <c r="E25" s="29"/>
      <c r="F25" s="30"/>
      <c r="G25" s="29"/>
      <c r="H25" s="30"/>
      <c r="I25" s="29"/>
      <c r="J25" s="30"/>
      <c r="K25" s="29"/>
      <c r="L25" s="30"/>
      <c r="M25" s="29"/>
      <c r="N25" s="30"/>
      <c r="O25" s="26">
        <f t="shared" si="0"/>
        <v>0</v>
      </c>
    </row>
    <row r="26" spans="1:15" x14ac:dyDescent="0.3">
      <c r="A26" s="2"/>
      <c r="B26" s="28"/>
      <c r="C26" s="29"/>
      <c r="D26" s="30"/>
      <c r="E26" s="29"/>
      <c r="F26" s="30"/>
      <c r="G26" s="29"/>
      <c r="H26" s="30"/>
      <c r="I26" s="29"/>
      <c r="J26" s="30"/>
      <c r="K26" s="29"/>
      <c r="L26" s="30"/>
      <c r="M26" s="29"/>
      <c r="N26" s="30"/>
      <c r="O26" s="26">
        <f t="shared" si="0"/>
        <v>0</v>
      </c>
    </row>
    <row r="27" spans="1:15" x14ac:dyDescent="0.3">
      <c r="E27" s="31"/>
    </row>
    <row r="28" spans="1:15" x14ac:dyDescent="0.3">
      <c r="A28" t="s">
        <v>131</v>
      </c>
    </row>
    <row r="29" spans="1:15" x14ac:dyDescent="0.3">
      <c r="A29" t="s">
        <v>266</v>
      </c>
    </row>
    <row r="30" spans="1:15" ht="15" thickBot="1" x14ac:dyDescent="0.35">
      <c r="A30" t="s">
        <v>267</v>
      </c>
    </row>
    <row r="31" spans="1:15" ht="15.75" customHeight="1" thickBot="1" x14ac:dyDescent="0.35">
      <c r="A31" s="9" t="s">
        <v>269</v>
      </c>
      <c r="B31" s="9"/>
      <c r="C31" s="691" t="s">
        <v>274</v>
      </c>
      <c r="D31" s="692"/>
      <c r="E31" s="692"/>
      <c r="F31" s="692"/>
      <c r="G31" s="692"/>
      <c r="H31" s="692"/>
      <c r="I31" s="692"/>
      <c r="J31" s="692"/>
      <c r="K31" s="692"/>
      <c r="L31" s="692"/>
      <c r="M31" s="692"/>
      <c r="N31" s="693"/>
      <c r="O31" s="32"/>
    </row>
    <row r="32" spans="1:15" ht="15.75" customHeight="1" thickBot="1" x14ac:dyDescent="0.35">
      <c r="A32" s="694" t="s">
        <v>8</v>
      </c>
      <c r="B32" s="696" t="s">
        <v>271</v>
      </c>
      <c r="C32" s="700" t="s">
        <v>275</v>
      </c>
      <c r="D32" s="701"/>
      <c r="E32" s="701"/>
      <c r="F32" s="701"/>
      <c r="G32" s="701"/>
      <c r="H32" s="701"/>
      <c r="I32" s="701"/>
      <c r="J32" s="701"/>
      <c r="K32" s="701"/>
      <c r="L32" s="701"/>
      <c r="M32" s="701"/>
      <c r="N32" s="702"/>
      <c r="O32" s="32"/>
    </row>
    <row r="33" spans="1:15" ht="15" thickBot="1" x14ac:dyDescent="0.35">
      <c r="A33" s="695"/>
      <c r="B33" s="697"/>
      <c r="C33" s="23" t="s">
        <v>147</v>
      </c>
      <c r="D33" s="23" t="s">
        <v>148</v>
      </c>
      <c r="E33" s="23" t="s">
        <v>149</v>
      </c>
      <c r="F33" s="23" t="s">
        <v>150</v>
      </c>
      <c r="G33" s="23" t="s">
        <v>151</v>
      </c>
      <c r="H33" s="23" t="s">
        <v>152</v>
      </c>
      <c r="I33" s="23" t="s">
        <v>153</v>
      </c>
      <c r="J33" s="23" t="s">
        <v>154</v>
      </c>
      <c r="K33" s="23" t="s">
        <v>155</v>
      </c>
      <c r="L33" s="23" t="s">
        <v>156</v>
      </c>
      <c r="M33" s="23" t="s">
        <v>157</v>
      </c>
      <c r="N33" s="23" t="s">
        <v>158</v>
      </c>
      <c r="O33" s="33"/>
    </row>
    <row r="34" spans="1:15" x14ac:dyDescent="0.3">
      <c r="A34" s="3">
        <f>+A9</f>
        <v>0</v>
      </c>
      <c r="B34" s="25">
        <f>+B9</f>
        <v>0</v>
      </c>
      <c r="C34" s="34"/>
      <c r="D34" s="35"/>
      <c r="E34" s="34"/>
      <c r="F34" s="35"/>
      <c r="G34" s="34"/>
      <c r="H34" s="35"/>
      <c r="I34" s="34"/>
      <c r="J34" s="35"/>
      <c r="K34" s="34"/>
      <c r="L34" s="35"/>
      <c r="M34" s="34"/>
      <c r="N34" s="36"/>
    </row>
    <row r="35" spans="1:15" x14ac:dyDescent="0.3">
      <c r="A35" s="2">
        <f>+A10</f>
        <v>0</v>
      </c>
      <c r="B35" s="28">
        <f>+B10</f>
        <v>0</v>
      </c>
      <c r="C35" s="37"/>
      <c r="D35" s="6"/>
      <c r="E35" s="37"/>
      <c r="F35" s="6"/>
      <c r="G35" s="37"/>
      <c r="H35" s="6"/>
      <c r="I35" s="37"/>
      <c r="J35" s="6"/>
      <c r="K35" s="37"/>
      <c r="L35" s="6"/>
      <c r="M35" s="37"/>
      <c r="N35" s="38"/>
    </row>
    <row r="36" spans="1:15" x14ac:dyDescent="0.3">
      <c r="A36" s="2">
        <f t="shared" ref="A36:B42" si="1">+A11</f>
        <v>0</v>
      </c>
      <c r="B36" s="28">
        <f t="shared" si="1"/>
        <v>0</v>
      </c>
      <c r="C36" s="37"/>
      <c r="D36" s="6"/>
      <c r="E36" s="37"/>
      <c r="F36" s="6"/>
      <c r="G36" s="37"/>
      <c r="H36" s="6"/>
      <c r="I36" s="37"/>
      <c r="J36" s="6"/>
      <c r="K36" s="37"/>
      <c r="L36" s="6"/>
      <c r="M36" s="37"/>
      <c r="N36" s="38"/>
    </row>
    <row r="37" spans="1:15" x14ac:dyDescent="0.3">
      <c r="A37" s="2">
        <f t="shared" si="1"/>
        <v>0</v>
      </c>
      <c r="B37" s="28">
        <f t="shared" si="1"/>
        <v>0</v>
      </c>
      <c r="C37" s="37"/>
      <c r="D37" s="6"/>
      <c r="E37" s="37"/>
      <c r="F37" s="6"/>
      <c r="G37" s="37"/>
      <c r="H37" s="6"/>
      <c r="I37" s="37"/>
      <c r="J37" s="6"/>
      <c r="K37" s="37"/>
      <c r="L37" s="6"/>
      <c r="M37" s="37"/>
      <c r="N37" s="38"/>
    </row>
    <row r="38" spans="1:15" x14ac:dyDescent="0.3">
      <c r="A38" s="2">
        <f t="shared" si="1"/>
        <v>0</v>
      </c>
      <c r="B38" s="28">
        <f t="shared" si="1"/>
        <v>0</v>
      </c>
      <c r="C38" s="37"/>
      <c r="D38" s="6"/>
      <c r="E38" s="37"/>
      <c r="F38" s="6"/>
      <c r="G38" s="37"/>
      <c r="H38" s="6"/>
      <c r="I38" s="37"/>
      <c r="J38" s="6"/>
      <c r="K38" s="37"/>
      <c r="L38" s="6"/>
      <c r="M38" s="37"/>
      <c r="N38" s="38"/>
    </row>
    <row r="39" spans="1:15" x14ac:dyDescent="0.3">
      <c r="A39" s="2">
        <f t="shared" si="1"/>
        <v>0</v>
      </c>
      <c r="B39" s="28">
        <f t="shared" si="1"/>
        <v>0</v>
      </c>
      <c r="C39" s="37"/>
      <c r="D39" s="6"/>
      <c r="E39" s="37"/>
      <c r="F39" s="6"/>
      <c r="G39" s="37"/>
      <c r="H39" s="6"/>
      <c r="I39" s="37"/>
      <c r="J39" s="6"/>
      <c r="K39" s="37"/>
      <c r="L39" s="6"/>
      <c r="M39" s="37"/>
      <c r="N39" s="38"/>
    </row>
    <row r="40" spans="1:15" x14ac:dyDescent="0.3">
      <c r="A40" s="2">
        <f t="shared" si="1"/>
        <v>0</v>
      </c>
      <c r="B40" s="28">
        <f t="shared" si="1"/>
        <v>0</v>
      </c>
      <c r="C40" s="37"/>
      <c r="D40" s="6"/>
      <c r="E40" s="37"/>
      <c r="F40" s="6"/>
      <c r="G40" s="37"/>
      <c r="H40" s="6"/>
      <c r="I40" s="37"/>
      <c r="J40" s="6"/>
      <c r="K40" s="37"/>
      <c r="L40" s="6"/>
      <c r="M40" s="37"/>
      <c r="N40" s="38"/>
    </row>
    <row r="41" spans="1:15" x14ac:dyDescent="0.3">
      <c r="A41" s="2">
        <f t="shared" si="1"/>
        <v>0</v>
      </c>
      <c r="B41" s="28">
        <f t="shared" si="1"/>
        <v>0</v>
      </c>
      <c r="C41" s="37"/>
      <c r="D41" s="6"/>
      <c r="E41" s="37"/>
      <c r="F41" s="6"/>
      <c r="G41" s="37"/>
      <c r="H41" s="6"/>
      <c r="I41" s="37"/>
      <c r="J41" s="6"/>
      <c r="K41" s="37"/>
      <c r="L41" s="6"/>
      <c r="M41" s="37"/>
      <c r="N41" s="38"/>
    </row>
    <row r="42" spans="1:15" x14ac:dyDescent="0.3">
      <c r="A42" s="2">
        <f t="shared" si="1"/>
        <v>0</v>
      </c>
      <c r="B42" s="28">
        <f t="shared" si="1"/>
        <v>0</v>
      </c>
      <c r="C42" s="37"/>
      <c r="D42" s="6"/>
      <c r="E42" s="37"/>
      <c r="F42" s="6"/>
      <c r="G42" s="37"/>
      <c r="H42" s="6"/>
      <c r="I42" s="37"/>
      <c r="J42" s="6"/>
      <c r="K42" s="37"/>
      <c r="L42" s="6"/>
      <c r="M42" s="37"/>
      <c r="N42" s="38"/>
    </row>
    <row r="43" spans="1:15" x14ac:dyDescent="0.3">
      <c r="A43" s="2"/>
      <c r="B43" s="28"/>
      <c r="C43" s="37"/>
      <c r="D43" s="6"/>
      <c r="E43" s="37"/>
      <c r="F43" s="6"/>
      <c r="G43" s="37"/>
      <c r="H43" s="6"/>
      <c r="I43" s="37"/>
      <c r="J43" s="6"/>
      <c r="K43" s="37"/>
      <c r="L43" s="6"/>
      <c r="M43" s="37"/>
      <c r="N43" s="38"/>
    </row>
    <row r="44" spans="1:15" x14ac:dyDescent="0.3">
      <c r="A44" s="2"/>
      <c r="B44" s="28"/>
      <c r="C44" s="37"/>
      <c r="D44" s="6"/>
      <c r="E44" s="37"/>
      <c r="F44" s="6"/>
      <c r="G44" s="37"/>
      <c r="H44" s="6"/>
      <c r="I44" s="37"/>
      <c r="J44" s="6"/>
      <c r="K44" s="37"/>
      <c r="L44" s="6"/>
      <c r="M44" s="37"/>
      <c r="N44" s="38"/>
    </row>
    <row r="45" spans="1:15" x14ac:dyDescent="0.3">
      <c r="A45" s="2"/>
      <c r="B45" s="28"/>
      <c r="C45" s="37"/>
      <c r="D45" s="6"/>
      <c r="E45" s="37"/>
      <c r="F45" s="6"/>
      <c r="G45" s="37"/>
      <c r="H45" s="6"/>
      <c r="I45" s="37"/>
      <c r="J45" s="6"/>
      <c r="K45" s="37"/>
      <c r="L45" s="6"/>
      <c r="M45" s="37"/>
      <c r="N45" s="38"/>
    </row>
    <row r="46" spans="1:15" x14ac:dyDescent="0.3">
      <c r="A46" s="2"/>
      <c r="B46" s="28"/>
      <c r="C46" s="37"/>
      <c r="D46" s="6"/>
      <c r="E46" s="37"/>
      <c r="F46" s="6"/>
      <c r="G46" s="37"/>
      <c r="H46" s="6"/>
      <c r="I46" s="37"/>
      <c r="J46" s="6"/>
      <c r="K46" s="37"/>
      <c r="L46" s="6"/>
      <c r="M46" s="37"/>
      <c r="N46" s="38"/>
    </row>
    <row r="47" spans="1:15" x14ac:dyDescent="0.3">
      <c r="A47" s="2"/>
      <c r="B47" s="28"/>
      <c r="C47" s="37"/>
      <c r="D47" s="6"/>
      <c r="E47" s="37"/>
      <c r="F47" s="6"/>
      <c r="G47" s="37"/>
      <c r="H47" s="6"/>
      <c r="I47" s="37"/>
      <c r="J47" s="6"/>
      <c r="K47" s="37"/>
      <c r="L47" s="6"/>
      <c r="M47" s="37"/>
      <c r="N47" s="38"/>
    </row>
    <row r="48" spans="1:15" x14ac:dyDescent="0.3">
      <c r="A48" s="2"/>
      <c r="B48" s="28"/>
      <c r="C48" s="37"/>
      <c r="D48" s="6"/>
      <c r="E48" s="37"/>
      <c r="F48" s="6"/>
      <c r="G48" s="37"/>
      <c r="H48" s="6"/>
      <c r="I48" s="37"/>
      <c r="J48" s="6"/>
      <c r="K48" s="37"/>
      <c r="L48" s="6"/>
      <c r="M48" s="37"/>
      <c r="N48" s="38"/>
    </row>
    <row r="49" spans="1:15" x14ac:dyDescent="0.3">
      <c r="A49" s="2"/>
      <c r="B49" s="28"/>
      <c r="C49" s="37"/>
      <c r="D49" s="6"/>
      <c r="E49" s="37"/>
      <c r="F49" s="6"/>
      <c r="G49" s="37"/>
      <c r="H49" s="6"/>
      <c r="I49" s="37"/>
      <c r="J49" s="6"/>
      <c r="K49" s="37"/>
      <c r="L49" s="6"/>
      <c r="M49" s="37"/>
      <c r="N49" s="38"/>
    </row>
    <row r="50" spans="1:15" x14ac:dyDescent="0.3">
      <c r="A50" s="2"/>
      <c r="B50" s="28"/>
      <c r="C50" s="37"/>
      <c r="D50" s="6"/>
      <c r="E50" s="37"/>
      <c r="F50" s="6"/>
      <c r="G50" s="37"/>
      <c r="H50" s="6"/>
      <c r="I50" s="37"/>
      <c r="J50" s="6"/>
      <c r="K50" s="37"/>
      <c r="L50" s="6"/>
      <c r="M50" s="37"/>
      <c r="N50" s="38"/>
    </row>
    <row r="51" spans="1:15" x14ac:dyDescent="0.3">
      <c r="A51" s="2"/>
      <c r="B51" s="28"/>
      <c r="C51" s="37"/>
      <c r="D51" s="6"/>
      <c r="E51" s="37"/>
      <c r="F51" s="6"/>
      <c r="G51" s="37"/>
      <c r="H51" s="6"/>
      <c r="I51" s="37"/>
      <c r="J51" s="6"/>
      <c r="K51" s="37"/>
      <c r="L51" s="6"/>
      <c r="M51" s="37"/>
      <c r="N51" s="38"/>
    </row>
    <row r="53" spans="1:15" x14ac:dyDescent="0.3">
      <c r="A53" t="s">
        <v>131</v>
      </c>
    </row>
    <row r="54" spans="1:15" x14ac:dyDescent="0.3">
      <c r="A54" t="s">
        <v>266</v>
      </c>
    </row>
    <row r="55" spans="1:15" ht="15" thickBot="1" x14ac:dyDescent="0.35">
      <c r="A55" t="s">
        <v>267</v>
      </c>
    </row>
    <row r="56" spans="1:15" ht="15" thickBot="1" x14ac:dyDescent="0.35">
      <c r="A56" s="9" t="s">
        <v>269</v>
      </c>
      <c r="B56" s="9"/>
      <c r="C56" s="691" t="s">
        <v>276</v>
      </c>
      <c r="D56" s="692"/>
      <c r="E56" s="692"/>
      <c r="F56" s="692"/>
      <c r="G56" s="692"/>
      <c r="H56" s="692"/>
      <c r="I56" s="692"/>
      <c r="J56" s="692"/>
      <c r="K56" s="692"/>
      <c r="L56" s="692"/>
      <c r="M56" s="692"/>
      <c r="N56" s="692"/>
      <c r="O56" s="693"/>
    </row>
    <row r="57" spans="1:15" ht="15" thickBot="1" x14ac:dyDescent="0.35">
      <c r="A57" s="694" t="s">
        <v>8</v>
      </c>
      <c r="B57" s="696" t="s">
        <v>271</v>
      </c>
      <c r="C57" s="691" t="s">
        <v>277</v>
      </c>
      <c r="D57" s="692"/>
      <c r="E57" s="692"/>
      <c r="F57" s="692"/>
      <c r="G57" s="692"/>
      <c r="H57" s="692"/>
      <c r="I57" s="692"/>
      <c r="J57" s="692"/>
      <c r="K57" s="692"/>
      <c r="L57" s="692"/>
      <c r="M57" s="692"/>
      <c r="N57" s="692"/>
      <c r="O57" s="693"/>
    </row>
    <row r="58" spans="1:15" ht="15" thickBot="1" x14ac:dyDescent="0.35">
      <c r="A58" s="695"/>
      <c r="B58" s="697"/>
      <c r="C58" s="23" t="s">
        <v>147</v>
      </c>
      <c r="D58" s="23" t="s">
        <v>148</v>
      </c>
      <c r="E58" s="23" t="s">
        <v>149</v>
      </c>
      <c r="F58" s="23" t="s">
        <v>150</v>
      </c>
      <c r="G58" s="23" t="s">
        <v>151</v>
      </c>
      <c r="H58" s="23" t="s">
        <v>152</v>
      </c>
      <c r="I58" s="23" t="s">
        <v>153</v>
      </c>
      <c r="J58" s="23" t="s">
        <v>154</v>
      </c>
      <c r="K58" s="23" t="s">
        <v>155</v>
      </c>
      <c r="L58" s="23" t="s">
        <v>156</v>
      </c>
      <c r="M58" s="23" t="s">
        <v>157</v>
      </c>
      <c r="N58" s="23" t="s">
        <v>158</v>
      </c>
      <c r="O58" s="24" t="s">
        <v>273</v>
      </c>
    </row>
    <row r="59" spans="1:15" x14ac:dyDescent="0.3">
      <c r="A59" s="21">
        <f>+A9</f>
        <v>0</v>
      </c>
      <c r="B59" s="39">
        <f>+B9</f>
        <v>0</v>
      </c>
      <c r="C59" s="40">
        <f t="shared" ref="C59:N74" si="2">+C9*C34</f>
        <v>0</v>
      </c>
      <c r="D59" s="40">
        <f t="shared" si="2"/>
        <v>0</v>
      </c>
      <c r="E59" s="40">
        <f t="shared" si="2"/>
        <v>0</v>
      </c>
      <c r="F59" s="40">
        <f t="shared" si="2"/>
        <v>0</v>
      </c>
      <c r="G59" s="40">
        <f t="shared" si="2"/>
        <v>0</v>
      </c>
      <c r="H59" s="40">
        <f t="shared" si="2"/>
        <v>0</v>
      </c>
      <c r="I59" s="40">
        <f t="shared" si="2"/>
        <v>0</v>
      </c>
      <c r="J59" s="40">
        <f t="shared" si="2"/>
        <v>0</v>
      </c>
      <c r="K59" s="40">
        <f t="shared" si="2"/>
        <v>0</v>
      </c>
      <c r="L59" s="40">
        <f t="shared" si="2"/>
        <v>0</v>
      </c>
      <c r="M59" s="40">
        <f t="shared" si="2"/>
        <v>0</v>
      </c>
      <c r="N59" s="40">
        <f t="shared" si="2"/>
        <v>0</v>
      </c>
      <c r="O59" s="40">
        <f>SUM(C59:N59)</f>
        <v>0</v>
      </c>
    </row>
    <row r="60" spans="1:15" x14ac:dyDescent="0.3">
      <c r="A60" s="8">
        <f>+A10</f>
        <v>0</v>
      </c>
      <c r="B60" s="41">
        <f>+B10</f>
        <v>0</v>
      </c>
      <c r="C60" s="40">
        <f t="shared" si="2"/>
        <v>0</v>
      </c>
      <c r="D60" s="40">
        <f t="shared" si="2"/>
        <v>0</v>
      </c>
      <c r="E60" s="40">
        <f t="shared" si="2"/>
        <v>0</v>
      </c>
      <c r="F60" s="40">
        <f t="shared" si="2"/>
        <v>0</v>
      </c>
      <c r="G60" s="40">
        <f t="shared" si="2"/>
        <v>0</v>
      </c>
      <c r="H60" s="40">
        <f t="shared" si="2"/>
        <v>0</v>
      </c>
      <c r="I60" s="40">
        <f t="shared" si="2"/>
        <v>0</v>
      </c>
      <c r="J60" s="40">
        <f t="shared" si="2"/>
        <v>0</v>
      </c>
      <c r="K60" s="40">
        <f t="shared" si="2"/>
        <v>0</v>
      </c>
      <c r="L60" s="40">
        <f t="shared" si="2"/>
        <v>0</v>
      </c>
      <c r="M60" s="40">
        <f t="shared" si="2"/>
        <v>0</v>
      </c>
      <c r="N60" s="40">
        <f t="shared" si="2"/>
        <v>0</v>
      </c>
      <c r="O60" s="40">
        <f t="shared" ref="O60:O76" si="3">SUM(C60:N60)</f>
        <v>0</v>
      </c>
    </row>
    <row r="61" spans="1:15" x14ac:dyDescent="0.3">
      <c r="A61" s="8">
        <f t="shared" ref="A61:B67" si="4">+A11</f>
        <v>0</v>
      </c>
      <c r="B61" s="41">
        <f t="shared" si="4"/>
        <v>0</v>
      </c>
      <c r="C61" s="40">
        <f t="shared" si="2"/>
        <v>0</v>
      </c>
      <c r="D61" s="40">
        <f t="shared" si="2"/>
        <v>0</v>
      </c>
      <c r="E61" s="40">
        <f t="shared" si="2"/>
        <v>0</v>
      </c>
      <c r="F61" s="40">
        <f t="shared" si="2"/>
        <v>0</v>
      </c>
      <c r="G61" s="40">
        <f t="shared" si="2"/>
        <v>0</v>
      </c>
      <c r="H61" s="40">
        <f t="shared" si="2"/>
        <v>0</v>
      </c>
      <c r="I61" s="40">
        <f t="shared" si="2"/>
        <v>0</v>
      </c>
      <c r="J61" s="40">
        <f t="shared" si="2"/>
        <v>0</v>
      </c>
      <c r="K61" s="40">
        <f t="shared" si="2"/>
        <v>0</v>
      </c>
      <c r="L61" s="40">
        <f t="shared" si="2"/>
        <v>0</v>
      </c>
      <c r="M61" s="40">
        <f t="shared" si="2"/>
        <v>0</v>
      </c>
      <c r="N61" s="40">
        <f t="shared" si="2"/>
        <v>0</v>
      </c>
      <c r="O61" s="40">
        <f t="shared" si="3"/>
        <v>0</v>
      </c>
    </row>
    <row r="62" spans="1:15" x14ac:dyDescent="0.3">
      <c r="A62" s="8">
        <f t="shared" si="4"/>
        <v>0</v>
      </c>
      <c r="B62" s="41">
        <f t="shared" si="4"/>
        <v>0</v>
      </c>
      <c r="C62" s="40">
        <f t="shared" si="2"/>
        <v>0</v>
      </c>
      <c r="D62" s="40">
        <f t="shared" si="2"/>
        <v>0</v>
      </c>
      <c r="E62" s="40">
        <f t="shared" si="2"/>
        <v>0</v>
      </c>
      <c r="F62" s="40">
        <f t="shared" si="2"/>
        <v>0</v>
      </c>
      <c r="G62" s="40">
        <f t="shared" si="2"/>
        <v>0</v>
      </c>
      <c r="H62" s="40">
        <f t="shared" si="2"/>
        <v>0</v>
      </c>
      <c r="I62" s="40">
        <f t="shared" si="2"/>
        <v>0</v>
      </c>
      <c r="J62" s="40">
        <f t="shared" si="2"/>
        <v>0</v>
      </c>
      <c r="K62" s="40">
        <f t="shared" si="2"/>
        <v>0</v>
      </c>
      <c r="L62" s="40">
        <f t="shared" si="2"/>
        <v>0</v>
      </c>
      <c r="M62" s="40">
        <f t="shared" si="2"/>
        <v>0</v>
      </c>
      <c r="N62" s="40">
        <f t="shared" si="2"/>
        <v>0</v>
      </c>
      <c r="O62" s="40">
        <f t="shared" si="3"/>
        <v>0</v>
      </c>
    </row>
    <row r="63" spans="1:15" x14ac:dyDescent="0.3">
      <c r="A63" s="8">
        <f t="shared" si="4"/>
        <v>0</v>
      </c>
      <c r="B63" s="41">
        <f t="shared" si="4"/>
        <v>0</v>
      </c>
      <c r="C63" s="40">
        <f t="shared" si="2"/>
        <v>0</v>
      </c>
      <c r="D63" s="40">
        <f t="shared" si="2"/>
        <v>0</v>
      </c>
      <c r="E63" s="40">
        <f t="shared" si="2"/>
        <v>0</v>
      </c>
      <c r="F63" s="40">
        <f t="shared" si="2"/>
        <v>0</v>
      </c>
      <c r="G63" s="40">
        <f t="shared" si="2"/>
        <v>0</v>
      </c>
      <c r="H63" s="40">
        <f t="shared" si="2"/>
        <v>0</v>
      </c>
      <c r="I63" s="40">
        <f t="shared" si="2"/>
        <v>0</v>
      </c>
      <c r="J63" s="40">
        <f t="shared" si="2"/>
        <v>0</v>
      </c>
      <c r="K63" s="40">
        <f t="shared" si="2"/>
        <v>0</v>
      </c>
      <c r="L63" s="40">
        <f t="shared" si="2"/>
        <v>0</v>
      </c>
      <c r="M63" s="40">
        <f t="shared" si="2"/>
        <v>0</v>
      </c>
      <c r="N63" s="40">
        <f t="shared" si="2"/>
        <v>0</v>
      </c>
      <c r="O63" s="40">
        <f t="shared" si="3"/>
        <v>0</v>
      </c>
    </row>
    <row r="64" spans="1:15" x14ac:dyDescent="0.3">
      <c r="A64" s="8">
        <f t="shared" si="4"/>
        <v>0</v>
      </c>
      <c r="B64" s="41">
        <f t="shared" si="4"/>
        <v>0</v>
      </c>
      <c r="C64" s="40">
        <f t="shared" si="2"/>
        <v>0</v>
      </c>
      <c r="D64" s="40">
        <f t="shared" si="2"/>
        <v>0</v>
      </c>
      <c r="E64" s="40">
        <f t="shared" si="2"/>
        <v>0</v>
      </c>
      <c r="F64" s="40">
        <f t="shared" si="2"/>
        <v>0</v>
      </c>
      <c r="G64" s="40">
        <f t="shared" si="2"/>
        <v>0</v>
      </c>
      <c r="H64" s="40">
        <f t="shared" si="2"/>
        <v>0</v>
      </c>
      <c r="I64" s="40">
        <f t="shared" si="2"/>
        <v>0</v>
      </c>
      <c r="J64" s="40">
        <f t="shared" si="2"/>
        <v>0</v>
      </c>
      <c r="K64" s="40">
        <f t="shared" si="2"/>
        <v>0</v>
      </c>
      <c r="L64" s="40">
        <f t="shared" si="2"/>
        <v>0</v>
      </c>
      <c r="M64" s="40">
        <f t="shared" si="2"/>
        <v>0</v>
      </c>
      <c r="N64" s="40">
        <f t="shared" si="2"/>
        <v>0</v>
      </c>
      <c r="O64" s="40">
        <f t="shared" si="3"/>
        <v>0</v>
      </c>
    </row>
    <row r="65" spans="1:15" x14ac:dyDescent="0.3">
      <c r="A65" s="8">
        <f t="shared" si="4"/>
        <v>0</v>
      </c>
      <c r="B65" s="41">
        <f t="shared" si="4"/>
        <v>0</v>
      </c>
      <c r="C65" s="40">
        <f t="shared" si="2"/>
        <v>0</v>
      </c>
      <c r="D65" s="40">
        <f t="shared" si="2"/>
        <v>0</v>
      </c>
      <c r="E65" s="40">
        <f t="shared" si="2"/>
        <v>0</v>
      </c>
      <c r="F65" s="40">
        <f t="shared" si="2"/>
        <v>0</v>
      </c>
      <c r="G65" s="40">
        <f t="shared" si="2"/>
        <v>0</v>
      </c>
      <c r="H65" s="40">
        <f t="shared" si="2"/>
        <v>0</v>
      </c>
      <c r="I65" s="40">
        <f t="shared" si="2"/>
        <v>0</v>
      </c>
      <c r="J65" s="40">
        <f t="shared" si="2"/>
        <v>0</v>
      </c>
      <c r="K65" s="40">
        <f t="shared" si="2"/>
        <v>0</v>
      </c>
      <c r="L65" s="40">
        <f t="shared" si="2"/>
        <v>0</v>
      </c>
      <c r="M65" s="40">
        <f t="shared" si="2"/>
        <v>0</v>
      </c>
      <c r="N65" s="40">
        <f t="shared" si="2"/>
        <v>0</v>
      </c>
      <c r="O65" s="40">
        <f t="shared" si="3"/>
        <v>0</v>
      </c>
    </row>
    <row r="66" spans="1:15" x14ac:dyDescent="0.3">
      <c r="A66" s="8">
        <f t="shared" si="4"/>
        <v>0</v>
      </c>
      <c r="B66" s="41">
        <f t="shared" si="4"/>
        <v>0</v>
      </c>
      <c r="C66" s="40">
        <f t="shared" si="2"/>
        <v>0</v>
      </c>
      <c r="D66" s="40">
        <f t="shared" si="2"/>
        <v>0</v>
      </c>
      <c r="E66" s="40">
        <f t="shared" si="2"/>
        <v>0</v>
      </c>
      <c r="F66" s="40">
        <f t="shared" si="2"/>
        <v>0</v>
      </c>
      <c r="G66" s="40">
        <f t="shared" si="2"/>
        <v>0</v>
      </c>
      <c r="H66" s="40">
        <f t="shared" si="2"/>
        <v>0</v>
      </c>
      <c r="I66" s="40">
        <f t="shared" si="2"/>
        <v>0</v>
      </c>
      <c r="J66" s="40">
        <f t="shared" si="2"/>
        <v>0</v>
      </c>
      <c r="K66" s="40">
        <f t="shared" si="2"/>
        <v>0</v>
      </c>
      <c r="L66" s="40">
        <f t="shared" si="2"/>
        <v>0</v>
      </c>
      <c r="M66" s="40">
        <f t="shared" si="2"/>
        <v>0</v>
      </c>
      <c r="N66" s="40">
        <f t="shared" si="2"/>
        <v>0</v>
      </c>
      <c r="O66" s="40">
        <f t="shared" si="3"/>
        <v>0</v>
      </c>
    </row>
    <row r="67" spans="1:15" x14ac:dyDescent="0.3">
      <c r="A67" s="8">
        <f t="shared" si="4"/>
        <v>0</v>
      </c>
      <c r="B67" s="41">
        <f t="shared" si="4"/>
        <v>0</v>
      </c>
      <c r="C67" s="40">
        <f t="shared" si="2"/>
        <v>0</v>
      </c>
      <c r="D67" s="40">
        <f t="shared" si="2"/>
        <v>0</v>
      </c>
      <c r="E67" s="40">
        <f t="shared" si="2"/>
        <v>0</v>
      </c>
      <c r="F67" s="40">
        <f t="shared" si="2"/>
        <v>0</v>
      </c>
      <c r="G67" s="40">
        <f t="shared" si="2"/>
        <v>0</v>
      </c>
      <c r="H67" s="40">
        <f t="shared" si="2"/>
        <v>0</v>
      </c>
      <c r="I67" s="40">
        <f t="shared" si="2"/>
        <v>0</v>
      </c>
      <c r="J67" s="40">
        <f t="shared" si="2"/>
        <v>0</v>
      </c>
      <c r="K67" s="40">
        <f t="shared" si="2"/>
        <v>0</v>
      </c>
      <c r="L67" s="40">
        <f t="shared" si="2"/>
        <v>0</v>
      </c>
      <c r="M67" s="40">
        <f t="shared" si="2"/>
        <v>0</v>
      </c>
      <c r="N67" s="40">
        <f t="shared" si="2"/>
        <v>0</v>
      </c>
      <c r="O67" s="40">
        <f t="shared" si="3"/>
        <v>0</v>
      </c>
    </row>
    <row r="68" spans="1:15" x14ac:dyDescent="0.3">
      <c r="A68" s="8"/>
      <c r="B68" s="41"/>
      <c r="C68" s="40">
        <f t="shared" si="2"/>
        <v>0</v>
      </c>
      <c r="D68" s="40">
        <f t="shared" si="2"/>
        <v>0</v>
      </c>
      <c r="E68" s="40">
        <f t="shared" si="2"/>
        <v>0</v>
      </c>
      <c r="F68" s="40">
        <f t="shared" si="2"/>
        <v>0</v>
      </c>
      <c r="G68" s="40">
        <f t="shared" si="2"/>
        <v>0</v>
      </c>
      <c r="H68" s="40">
        <f t="shared" si="2"/>
        <v>0</v>
      </c>
      <c r="I68" s="40">
        <f t="shared" si="2"/>
        <v>0</v>
      </c>
      <c r="J68" s="40">
        <f t="shared" si="2"/>
        <v>0</v>
      </c>
      <c r="K68" s="40">
        <f t="shared" si="2"/>
        <v>0</v>
      </c>
      <c r="L68" s="40">
        <f t="shared" si="2"/>
        <v>0</v>
      </c>
      <c r="M68" s="40">
        <f t="shared" si="2"/>
        <v>0</v>
      </c>
      <c r="N68" s="40">
        <f t="shared" si="2"/>
        <v>0</v>
      </c>
      <c r="O68" s="40">
        <f t="shared" si="3"/>
        <v>0</v>
      </c>
    </row>
    <row r="69" spans="1:15" x14ac:dyDescent="0.3">
      <c r="A69" s="8"/>
      <c r="B69" s="41"/>
      <c r="C69" s="40">
        <f t="shared" si="2"/>
        <v>0</v>
      </c>
      <c r="D69" s="40">
        <f t="shared" si="2"/>
        <v>0</v>
      </c>
      <c r="E69" s="40">
        <f t="shared" si="2"/>
        <v>0</v>
      </c>
      <c r="F69" s="40">
        <f t="shared" si="2"/>
        <v>0</v>
      </c>
      <c r="G69" s="40">
        <f t="shared" si="2"/>
        <v>0</v>
      </c>
      <c r="H69" s="40">
        <f t="shared" si="2"/>
        <v>0</v>
      </c>
      <c r="I69" s="40">
        <f t="shared" si="2"/>
        <v>0</v>
      </c>
      <c r="J69" s="40">
        <f t="shared" si="2"/>
        <v>0</v>
      </c>
      <c r="K69" s="40">
        <f t="shared" si="2"/>
        <v>0</v>
      </c>
      <c r="L69" s="40">
        <f t="shared" si="2"/>
        <v>0</v>
      </c>
      <c r="M69" s="40">
        <f t="shared" si="2"/>
        <v>0</v>
      </c>
      <c r="N69" s="40">
        <f t="shared" si="2"/>
        <v>0</v>
      </c>
      <c r="O69" s="40">
        <f t="shared" si="3"/>
        <v>0</v>
      </c>
    </row>
    <row r="70" spans="1:15" x14ac:dyDescent="0.3">
      <c r="A70" s="8"/>
      <c r="B70" s="41"/>
      <c r="C70" s="40">
        <f t="shared" si="2"/>
        <v>0</v>
      </c>
      <c r="D70" s="40">
        <f t="shared" si="2"/>
        <v>0</v>
      </c>
      <c r="E70" s="40">
        <f t="shared" si="2"/>
        <v>0</v>
      </c>
      <c r="F70" s="40">
        <f t="shared" si="2"/>
        <v>0</v>
      </c>
      <c r="G70" s="40">
        <f t="shared" si="2"/>
        <v>0</v>
      </c>
      <c r="H70" s="40">
        <f t="shared" si="2"/>
        <v>0</v>
      </c>
      <c r="I70" s="40">
        <f t="shared" si="2"/>
        <v>0</v>
      </c>
      <c r="J70" s="40">
        <f t="shared" si="2"/>
        <v>0</v>
      </c>
      <c r="K70" s="40">
        <f t="shared" si="2"/>
        <v>0</v>
      </c>
      <c r="L70" s="40">
        <f t="shared" si="2"/>
        <v>0</v>
      </c>
      <c r="M70" s="40">
        <f t="shared" si="2"/>
        <v>0</v>
      </c>
      <c r="N70" s="40">
        <f t="shared" si="2"/>
        <v>0</v>
      </c>
      <c r="O70" s="40">
        <f t="shared" si="3"/>
        <v>0</v>
      </c>
    </row>
    <row r="71" spans="1:15" x14ac:dyDescent="0.3">
      <c r="A71" s="8"/>
      <c r="B71" s="41"/>
      <c r="C71" s="40">
        <f t="shared" si="2"/>
        <v>0</v>
      </c>
      <c r="D71" s="40">
        <f t="shared" si="2"/>
        <v>0</v>
      </c>
      <c r="E71" s="40">
        <f t="shared" si="2"/>
        <v>0</v>
      </c>
      <c r="F71" s="40">
        <f t="shared" si="2"/>
        <v>0</v>
      </c>
      <c r="G71" s="40">
        <f t="shared" si="2"/>
        <v>0</v>
      </c>
      <c r="H71" s="40">
        <f t="shared" si="2"/>
        <v>0</v>
      </c>
      <c r="I71" s="40">
        <f t="shared" si="2"/>
        <v>0</v>
      </c>
      <c r="J71" s="40">
        <f t="shared" si="2"/>
        <v>0</v>
      </c>
      <c r="K71" s="40">
        <f t="shared" si="2"/>
        <v>0</v>
      </c>
      <c r="L71" s="40">
        <f t="shared" si="2"/>
        <v>0</v>
      </c>
      <c r="M71" s="40">
        <f t="shared" si="2"/>
        <v>0</v>
      </c>
      <c r="N71" s="40">
        <f t="shared" si="2"/>
        <v>0</v>
      </c>
      <c r="O71" s="40">
        <f t="shared" si="3"/>
        <v>0</v>
      </c>
    </row>
    <row r="72" spans="1:15" x14ac:dyDescent="0.3">
      <c r="A72" s="8"/>
      <c r="B72" s="41"/>
      <c r="C72" s="40">
        <f t="shared" si="2"/>
        <v>0</v>
      </c>
      <c r="D72" s="40">
        <f t="shared" si="2"/>
        <v>0</v>
      </c>
      <c r="E72" s="40">
        <f t="shared" si="2"/>
        <v>0</v>
      </c>
      <c r="F72" s="40">
        <f t="shared" si="2"/>
        <v>0</v>
      </c>
      <c r="G72" s="40">
        <f t="shared" si="2"/>
        <v>0</v>
      </c>
      <c r="H72" s="40">
        <f t="shared" si="2"/>
        <v>0</v>
      </c>
      <c r="I72" s="40">
        <f t="shared" si="2"/>
        <v>0</v>
      </c>
      <c r="J72" s="40">
        <f t="shared" si="2"/>
        <v>0</v>
      </c>
      <c r="K72" s="40">
        <f t="shared" si="2"/>
        <v>0</v>
      </c>
      <c r="L72" s="40">
        <f t="shared" si="2"/>
        <v>0</v>
      </c>
      <c r="M72" s="40">
        <f t="shared" si="2"/>
        <v>0</v>
      </c>
      <c r="N72" s="40">
        <f t="shared" si="2"/>
        <v>0</v>
      </c>
      <c r="O72" s="40">
        <f t="shared" si="3"/>
        <v>0</v>
      </c>
    </row>
    <row r="73" spans="1:15" x14ac:dyDescent="0.3">
      <c r="A73" s="8"/>
      <c r="B73" s="41"/>
      <c r="C73" s="40">
        <f t="shared" si="2"/>
        <v>0</v>
      </c>
      <c r="D73" s="40">
        <f t="shared" si="2"/>
        <v>0</v>
      </c>
      <c r="E73" s="40">
        <f t="shared" si="2"/>
        <v>0</v>
      </c>
      <c r="F73" s="40">
        <f t="shared" si="2"/>
        <v>0</v>
      </c>
      <c r="G73" s="40">
        <f t="shared" si="2"/>
        <v>0</v>
      </c>
      <c r="H73" s="40">
        <f t="shared" si="2"/>
        <v>0</v>
      </c>
      <c r="I73" s="40">
        <f t="shared" si="2"/>
        <v>0</v>
      </c>
      <c r="J73" s="40">
        <f t="shared" si="2"/>
        <v>0</v>
      </c>
      <c r="K73" s="40">
        <f t="shared" si="2"/>
        <v>0</v>
      </c>
      <c r="L73" s="40">
        <f t="shared" si="2"/>
        <v>0</v>
      </c>
      <c r="M73" s="40">
        <f t="shared" si="2"/>
        <v>0</v>
      </c>
      <c r="N73" s="40">
        <f t="shared" si="2"/>
        <v>0</v>
      </c>
      <c r="O73" s="40">
        <f t="shared" si="3"/>
        <v>0</v>
      </c>
    </row>
    <row r="74" spans="1:15" x14ac:dyDescent="0.3">
      <c r="A74" s="8"/>
      <c r="B74" s="41"/>
      <c r="C74" s="40">
        <f t="shared" si="2"/>
        <v>0</v>
      </c>
      <c r="D74" s="40">
        <f t="shared" si="2"/>
        <v>0</v>
      </c>
      <c r="E74" s="40">
        <f t="shared" si="2"/>
        <v>0</v>
      </c>
      <c r="F74" s="40">
        <f t="shared" si="2"/>
        <v>0</v>
      </c>
      <c r="G74" s="40">
        <f t="shared" si="2"/>
        <v>0</v>
      </c>
      <c r="H74" s="40">
        <f t="shared" si="2"/>
        <v>0</v>
      </c>
      <c r="I74" s="40">
        <f t="shared" si="2"/>
        <v>0</v>
      </c>
      <c r="J74" s="40">
        <f t="shared" si="2"/>
        <v>0</v>
      </c>
      <c r="K74" s="40">
        <f t="shared" si="2"/>
        <v>0</v>
      </c>
      <c r="L74" s="40">
        <f t="shared" si="2"/>
        <v>0</v>
      </c>
      <c r="M74" s="40">
        <f t="shared" si="2"/>
        <v>0</v>
      </c>
      <c r="N74" s="40">
        <f t="shared" si="2"/>
        <v>0</v>
      </c>
      <c r="O74" s="40">
        <f t="shared" si="3"/>
        <v>0</v>
      </c>
    </row>
    <row r="75" spans="1:15" x14ac:dyDescent="0.3">
      <c r="A75" s="8"/>
      <c r="B75" s="41"/>
      <c r="C75" s="40">
        <f t="shared" ref="C75:N76" si="5">+C25*C50</f>
        <v>0</v>
      </c>
      <c r="D75" s="40">
        <f t="shared" si="5"/>
        <v>0</v>
      </c>
      <c r="E75" s="40">
        <f t="shared" si="5"/>
        <v>0</v>
      </c>
      <c r="F75" s="40">
        <f t="shared" si="5"/>
        <v>0</v>
      </c>
      <c r="G75" s="40">
        <f t="shared" si="5"/>
        <v>0</v>
      </c>
      <c r="H75" s="40">
        <f t="shared" si="5"/>
        <v>0</v>
      </c>
      <c r="I75" s="40">
        <f t="shared" si="5"/>
        <v>0</v>
      </c>
      <c r="J75" s="40">
        <f t="shared" si="5"/>
        <v>0</v>
      </c>
      <c r="K75" s="40">
        <f t="shared" si="5"/>
        <v>0</v>
      </c>
      <c r="L75" s="40">
        <f t="shared" si="5"/>
        <v>0</v>
      </c>
      <c r="M75" s="40">
        <f t="shared" si="5"/>
        <v>0</v>
      </c>
      <c r="N75" s="40">
        <f t="shared" si="5"/>
        <v>0</v>
      </c>
      <c r="O75" s="40">
        <f t="shared" si="3"/>
        <v>0</v>
      </c>
    </row>
    <row r="76" spans="1:15" x14ac:dyDescent="0.3">
      <c r="A76" s="8"/>
      <c r="B76" s="41"/>
      <c r="C76" s="40">
        <f t="shared" si="5"/>
        <v>0</v>
      </c>
      <c r="D76" s="40">
        <f t="shared" si="5"/>
        <v>0</v>
      </c>
      <c r="E76" s="40">
        <f t="shared" si="5"/>
        <v>0</v>
      </c>
      <c r="F76" s="40">
        <f t="shared" si="5"/>
        <v>0</v>
      </c>
      <c r="G76" s="40">
        <f t="shared" si="5"/>
        <v>0</v>
      </c>
      <c r="H76" s="40">
        <f t="shared" si="5"/>
        <v>0</v>
      </c>
      <c r="I76" s="40">
        <f t="shared" si="5"/>
        <v>0</v>
      </c>
      <c r="J76" s="40">
        <f t="shared" si="5"/>
        <v>0</v>
      </c>
      <c r="K76" s="40">
        <f t="shared" si="5"/>
        <v>0</v>
      </c>
      <c r="L76" s="40">
        <f t="shared" si="5"/>
        <v>0</v>
      </c>
      <c r="M76" s="40">
        <f t="shared" si="5"/>
        <v>0</v>
      </c>
      <c r="N76" s="40">
        <f t="shared" si="5"/>
        <v>0</v>
      </c>
      <c r="O76" s="40">
        <f t="shared" si="3"/>
        <v>0</v>
      </c>
    </row>
    <row r="77" spans="1:15" ht="15" thickBot="1" x14ac:dyDescent="0.35">
      <c r="A77" s="2"/>
      <c r="B77" s="42" t="s">
        <v>278</v>
      </c>
      <c r="C77" s="43">
        <f t="shared" ref="C77:O77" si="6">SUM(C59:C75)</f>
        <v>0</v>
      </c>
      <c r="D77" s="43">
        <f t="shared" si="6"/>
        <v>0</v>
      </c>
      <c r="E77" s="43">
        <f t="shared" si="6"/>
        <v>0</v>
      </c>
      <c r="F77" s="43">
        <f t="shared" si="6"/>
        <v>0</v>
      </c>
      <c r="G77" s="43">
        <f t="shared" si="6"/>
        <v>0</v>
      </c>
      <c r="H77" s="43">
        <f t="shared" si="6"/>
        <v>0</v>
      </c>
      <c r="I77" s="43">
        <f t="shared" si="6"/>
        <v>0</v>
      </c>
      <c r="J77" s="43">
        <f t="shared" si="6"/>
        <v>0</v>
      </c>
      <c r="K77" s="43">
        <f t="shared" si="6"/>
        <v>0</v>
      </c>
      <c r="L77" s="43">
        <f t="shared" si="6"/>
        <v>0</v>
      </c>
      <c r="M77" s="43">
        <f t="shared" si="6"/>
        <v>0</v>
      </c>
      <c r="N77" s="43">
        <f t="shared" si="6"/>
        <v>0</v>
      </c>
      <c r="O77" s="44">
        <f t="shared" si="6"/>
        <v>0</v>
      </c>
    </row>
    <row r="78" spans="1:15" x14ac:dyDescent="0.3"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</row>
    <row r="79" spans="1:15" x14ac:dyDescent="0.3"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</row>
  </sheetData>
  <mergeCells count="13">
    <mergeCell ref="C5:N5"/>
    <mergeCell ref="C56:O56"/>
    <mergeCell ref="A57:A58"/>
    <mergeCell ref="B57:B58"/>
    <mergeCell ref="C57:O57"/>
    <mergeCell ref="C6:O6"/>
    <mergeCell ref="A7:A8"/>
    <mergeCell ref="B7:B8"/>
    <mergeCell ref="C7:O7"/>
    <mergeCell ref="C31:N31"/>
    <mergeCell ref="A32:A33"/>
    <mergeCell ref="B32:B33"/>
    <mergeCell ref="C32:N32"/>
  </mergeCells>
  <pageMargins left="0.51181102362204722" right="0.51181102362204722" top="0.78740157480314965" bottom="0.78740157480314965" header="0.31496062992125984" footer="0.31496062992125984"/>
  <pageSetup paperSize="9" scale="73" fitToHeight="0" orientation="landscape" cellComments="asDisplayed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c20da10-3e53-4e51-84dc-a6383672d8d5">
      <UserInfo>
        <DisplayName>Adriano Sousa</DisplayName>
        <AccountId>9</AccountId>
        <AccountType/>
      </UserInfo>
    </SharedWithUsers>
    <TaxCatchAll xmlns="2c20da10-3e53-4e51-84dc-a6383672d8d5" xsi:nil="true"/>
    <lcf76f155ced4ddcb4097134ff3c332f xmlns="1cc919dd-0e4b-4a64-9273-2831cf4eec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852ABCE97B0645BAE658C5933F5039" ma:contentTypeVersion="15" ma:contentTypeDescription="Crie um novo documento." ma:contentTypeScope="" ma:versionID="5aa182154409cec2a4553d93a578f78b">
  <xsd:schema xmlns:xsd="http://www.w3.org/2001/XMLSchema" xmlns:xs="http://www.w3.org/2001/XMLSchema" xmlns:p="http://schemas.microsoft.com/office/2006/metadata/properties" xmlns:ns2="1cc919dd-0e4b-4a64-9273-2831cf4eec54" xmlns:ns3="2c20da10-3e53-4e51-84dc-a6383672d8d5" targetNamespace="http://schemas.microsoft.com/office/2006/metadata/properties" ma:root="true" ma:fieldsID="f4e1478684bf7459d8a0d18c616b1855" ns2:_="" ns3:_="">
    <xsd:import namespace="1cc919dd-0e4b-4a64-9273-2831cf4eec54"/>
    <xsd:import namespace="2c20da10-3e53-4e51-84dc-a6383672d8d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919dd-0e4b-4a64-9273-2831cf4eec5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Marcações de imagem" ma:readOnly="false" ma:fieldId="{5cf76f15-5ced-4ddc-b409-7134ff3c332f}" ma:taxonomyMulti="true" ma:sspId="29a72811-33d6-4d69-8dbc-64e5a679e9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0da10-3e53-4e51-84dc-a6383672d8d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22bc126-9c58-4604-845a-0a7797c184e9}" ma:internalName="TaxCatchAll" ma:showField="CatchAllData" ma:web="2c20da10-3e53-4e51-84dc-a6383672d8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3B48555-CD8C-4933-9C6F-14E9016ABE80}">
  <ds:schemaRefs>
    <ds:schemaRef ds:uri="http://schemas.microsoft.com/office/2006/metadata/properties"/>
    <ds:schemaRef ds:uri="http://schemas.microsoft.com/office/infopath/2007/PartnerControls"/>
    <ds:schemaRef ds:uri="2c20da10-3e53-4e51-84dc-a6383672d8d5"/>
    <ds:schemaRef ds:uri="1cc919dd-0e4b-4a64-9273-2831cf4eec54"/>
  </ds:schemaRefs>
</ds:datastoreItem>
</file>

<file path=customXml/itemProps2.xml><?xml version="1.0" encoding="utf-8"?>
<ds:datastoreItem xmlns:ds="http://schemas.openxmlformats.org/officeDocument/2006/customXml" ds:itemID="{5C629ED0-5E71-4120-B534-58755AAAEE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3EFC71-50FE-46B7-A1E6-4F3223FCA8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919dd-0e4b-4a64-9273-2831cf4eec54"/>
    <ds:schemaRef ds:uri="2c20da10-3e53-4e51-84dc-a6383672d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6688B87-6866-4AA2-90CC-20F73D10F9E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9</vt:i4>
      </vt:variant>
    </vt:vector>
  </HeadingPairs>
  <TitlesOfParts>
    <vt:vector size="20" baseType="lpstr">
      <vt:lpstr>1- CRONOGRAMA EXECUÇAO</vt:lpstr>
      <vt:lpstr>1.2.CRONOGRAMA APLIC. DETALHADO</vt:lpstr>
      <vt:lpstr>1.2.1.QUADRO_PESSOAL</vt:lpstr>
      <vt:lpstr>BASE</vt:lpstr>
      <vt:lpstr>1.2.1.1.CONSOLIDADO_PESSOAL</vt:lpstr>
      <vt:lpstr>1.2.2._1.2.3 COTAÇAO SERV TERC.</vt:lpstr>
      <vt:lpstr>1.2.4. COTAÇAO_DESP_CONSUMO</vt:lpstr>
      <vt:lpstr>1.2.2.1_1.2.3.1_TERCEIROS</vt:lpstr>
      <vt:lpstr>1.2.5_PERMANENTE</vt:lpstr>
      <vt:lpstr>1.3.CRONOGRAMA DESEMBOLSO</vt:lpstr>
      <vt:lpstr>1.4.DECLARAÇAO  </vt:lpstr>
      <vt:lpstr>'1- CRONOGRAMA EXECUÇAO'!Area_de_impressao</vt:lpstr>
      <vt:lpstr>'1.2.1.1.CONSOLIDADO_PESSOAL'!Area_de_impressao</vt:lpstr>
      <vt:lpstr>'1.2.1.QUADRO_PESSOAL'!Area_de_impressao</vt:lpstr>
      <vt:lpstr>'1.2.2._1.2.3 COTAÇAO SERV TERC.'!Area_de_impressao</vt:lpstr>
      <vt:lpstr>'1.2.2.1_1.2.3.1_TERCEIROS'!Area_de_impressao</vt:lpstr>
      <vt:lpstr>'1.2.4. COTAÇAO_DESP_CONSUMO'!Area_de_impressao</vt:lpstr>
      <vt:lpstr>'1.2.CRONOGRAMA APLIC. DETALHADO'!Area_de_impressao</vt:lpstr>
      <vt:lpstr>'1.3.CRONOGRAMA DESEMBOLSO'!Area_de_impressao</vt:lpstr>
      <vt:lpstr>'1.4.DECLARAÇAO 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Keila Avila</dc:creator>
  <cp:keywords/>
  <dc:description/>
  <cp:lastModifiedBy>Abpp Nacional</cp:lastModifiedBy>
  <cp:revision/>
  <cp:lastPrinted>2023-03-01T12:47:32Z</cp:lastPrinted>
  <dcterms:created xsi:type="dcterms:W3CDTF">2016-11-24T18:50:19Z</dcterms:created>
  <dcterms:modified xsi:type="dcterms:W3CDTF">2026-04-23T17:06:11Z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display_urn:schemas-microsoft-com:office:office#SharedWithUsers">
    <vt:lpwstr>Adriano Sousa</vt:lpwstr>
  </property>
  <property fmtid="{D5CDD505-2E9C-101B-9397-08002B2CF9AE}" pid="5" name="SharedWithUsers">
    <vt:lpwstr>9;#Adriano Sousa</vt:lpwstr>
  </property>
  <property fmtid="{D5CDD505-2E9C-101B-9397-08002B2CF9AE}" pid="6" name="MediaServiceImageTags">
    <vt:lpwstr/>
  </property>
  <property fmtid="{D5CDD505-2E9C-101B-9397-08002B2CF9AE}" pid="7" name="ContentTypeId">
    <vt:lpwstr>0x0101006C852ABCE97B0645BAE658C5933F5039</vt:lpwstr>
  </property>
</Properties>
</file>